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ikonovaAV\Desktop\Никонова\Конкурсы\2017\17 12 11 3776 Исакогорка № 2971 Л2,Л3, Л4, Л5, Л7\Лот 2 2974 Л3\"/>
    </mc:Choice>
  </mc:AlternateContent>
  <bookViews>
    <workbookView xWindow="480" yWindow="420" windowWidth="19440" windowHeight="12285"/>
  </bookViews>
  <sheets>
    <sheet name="лот1" sheetId="3" r:id="rId1"/>
    <sheet name="Лист1" sheetId="2" r:id="rId2"/>
  </sheets>
  <definedNames>
    <definedName name="Excel_BuiltIn_Print_Area_3" localSheetId="0">#REF!</definedName>
    <definedName name="Excel_BuiltIn_Print_Area_3">"$#ССЫЛ!.$A$1:$AJ$35"</definedName>
    <definedName name="_xlnm.Print_Titles" localSheetId="0">лот1!$A:$B</definedName>
    <definedName name="_xlnm.Print_Area" localSheetId="0">лот1!$A$1:$BH$54</definedName>
  </definedNames>
  <calcPr calcId="152511"/>
</workbook>
</file>

<file path=xl/calcChain.xml><?xml version="1.0" encoding="utf-8"?>
<calcChain xmlns="http://schemas.openxmlformats.org/spreadsheetml/2006/main">
  <c r="BE35" i="3" l="1"/>
  <c r="BE34" i="3"/>
  <c r="BD34" i="3"/>
  <c r="BC34" i="3"/>
  <c r="BC35" i="3"/>
  <c r="AY10" i="3"/>
  <c r="AZ10" i="3"/>
  <c r="BA10" i="3"/>
  <c r="BB10" i="3"/>
  <c r="BB9" i="3" s="1"/>
  <c r="AY11" i="3"/>
  <c r="AZ11" i="3"/>
  <c r="AZ9" i="3" s="1"/>
  <c r="BA11" i="3"/>
  <c r="BB11" i="3"/>
  <c r="AY15" i="3"/>
  <c r="AZ15" i="3"/>
  <c r="BA15" i="3"/>
  <c r="BB15" i="3"/>
  <c r="AY16" i="3"/>
  <c r="AZ16" i="3"/>
  <c r="BA16" i="3"/>
  <c r="BB16" i="3"/>
  <c r="AY17" i="3"/>
  <c r="AZ17" i="3"/>
  <c r="BA17" i="3"/>
  <c r="BB17" i="3"/>
  <c r="AY18" i="3"/>
  <c r="AZ18" i="3"/>
  <c r="BA18" i="3"/>
  <c r="BB18" i="3"/>
  <c r="AY19" i="3"/>
  <c r="AZ19" i="3"/>
  <c r="BA19" i="3"/>
  <c r="BB19" i="3"/>
  <c r="AY20" i="3"/>
  <c r="AZ20" i="3"/>
  <c r="BA20" i="3"/>
  <c r="BB20" i="3"/>
  <c r="AY21" i="3"/>
  <c r="AZ21" i="3"/>
  <c r="BA21" i="3"/>
  <c r="BB21" i="3"/>
  <c r="AY23" i="3"/>
  <c r="AZ23" i="3"/>
  <c r="BA23" i="3"/>
  <c r="BB23" i="3"/>
  <c r="AY24" i="3"/>
  <c r="AZ24" i="3"/>
  <c r="BA24" i="3"/>
  <c r="BB24" i="3"/>
  <c r="AY25" i="3"/>
  <c r="AZ25" i="3"/>
  <c r="BA25" i="3"/>
  <c r="BB25" i="3"/>
  <c r="AY27" i="3"/>
  <c r="AZ27" i="3"/>
  <c r="BA27" i="3"/>
  <c r="BB27" i="3"/>
  <c r="AY28" i="3"/>
  <c r="AZ28" i="3"/>
  <c r="BA28" i="3"/>
  <c r="BB28" i="3"/>
  <c r="AY29" i="3"/>
  <c r="AZ29" i="3"/>
  <c r="BA29" i="3"/>
  <c r="BB29" i="3"/>
  <c r="AY30" i="3"/>
  <c r="AZ30" i="3"/>
  <c r="BA30" i="3"/>
  <c r="BB30" i="3"/>
  <c r="AY31" i="3"/>
  <c r="AZ31" i="3"/>
  <c r="BA31" i="3"/>
  <c r="BB31" i="3"/>
  <c r="AY33" i="3"/>
  <c r="AZ33" i="3"/>
  <c r="BB33" i="3"/>
  <c r="AT10" i="3"/>
  <c r="AU10" i="3"/>
  <c r="AV10" i="3"/>
  <c r="AW10" i="3"/>
  <c r="AW9" i="3" s="1"/>
  <c r="AX10" i="3"/>
  <c r="AT11" i="3"/>
  <c r="AU11" i="3"/>
  <c r="AV11" i="3"/>
  <c r="AW11" i="3"/>
  <c r="AX11" i="3"/>
  <c r="AT15" i="3"/>
  <c r="AU15" i="3"/>
  <c r="AV15" i="3"/>
  <c r="AW15" i="3"/>
  <c r="AX15" i="3"/>
  <c r="AT16" i="3"/>
  <c r="AU16" i="3"/>
  <c r="AV16" i="3"/>
  <c r="AW16" i="3"/>
  <c r="AX16" i="3"/>
  <c r="AT17" i="3"/>
  <c r="AU17" i="3"/>
  <c r="AV17" i="3"/>
  <c r="AW17" i="3"/>
  <c r="AX17" i="3"/>
  <c r="AT18" i="3"/>
  <c r="AU18" i="3"/>
  <c r="AV18" i="3"/>
  <c r="AW18" i="3"/>
  <c r="AX18" i="3"/>
  <c r="AT19" i="3"/>
  <c r="AU19" i="3"/>
  <c r="AV19" i="3"/>
  <c r="AW19" i="3"/>
  <c r="AX19" i="3"/>
  <c r="AT20" i="3"/>
  <c r="AU20" i="3"/>
  <c r="AV20" i="3"/>
  <c r="AW20" i="3"/>
  <c r="AX20" i="3"/>
  <c r="AT21" i="3"/>
  <c r="AU21" i="3"/>
  <c r="AV21" i="3"/>
  <c r="AW21" i="3"/>
  <c r="AX21" i="3"/>
  <c r="AT23" i="3"/>
  <c r="AU23" i="3"/>
  <c r="AV23" i="3"/>
  <c r="AW23" i="3"/>
  <c r="AX23" i="3"/>
  <c r="AT24" i="3"/>
  <c r="AU24" i="3"/>
  <c r="AV24" i="3"/>
  <c r="AW24" i="3"/>
  <c r="AX24" i="3"/>
  <c r="AT25" i="3"/>
  <c r="AU25" i="3"/>
  <c r="AV25" i="3"/>
  <c r="AW25" i="3"/>
  <c r="AX25" i="3"/>
  <c r="AT27" i="3"/>
  <c r="AU27" i="3"/>
  <c r="AV27" i="3"/>
  <c r="AW27" i="3"/>
  <c r="AX27" i="3"/>
  <c r="AT28" i="3"/>
  <c r="AU28" i="3"/>
  <c r="AV28" i="3"/>
  <c r="AW28" i="3"/>
  <c r="AX28" i="3"/>
  <c r="AT29" i="3"/>
  <c r="AU29" i="3"/>
  <c r="AV29" i="3"/>
  <c r="AW29" i="3"/>
  <c r="AX29" i="3"/>
  <c r="AT30" i="3"/>
  <c r="AU30" i="3"/>
  <c r="AV30" i="3"/>
  <c r="AW30" i="3"/>
  <c r="AX30" i="3"/>
  <c r="AT31" i="3"/>
  <c r="AU31" i="3"/>
  <c r="AV31" i="3"/>
  <c r="AW31" i="3"/>
  <c r="AX31" i="3"/>
  <c r="AT33" i="3"/>
  <c r="AU33" i="3"/>
  <c r="AV33" i="3"/>
  <c r="AW33" i="3"/>
  <c r="AX33" i="3"/>
  <c r="AN10" i="3"/>
  <c r="AO10" i="3"/>
  <c r="AP10" i="3"/>
  <c r="AQ10" i="3"/>
  <c r="AR10" i="3"/>
  <c r="AS10" i="3"/>
  <c r="AN11" i="3"/>
  <c r="AO11" i="3"/>
  <c r="AP11" i="3"/>
  <c r="AQ11" i="3"/>
  <c r="AR11" i="3"/>
  <c r="AS11" i="3"/>
  <c r="AN15" i="3"/>
  <c r="AO15" i="3"/>
  <c r="AP15" i="3"/>
  <c r="AQ15" i="3"/>
  <c r="AR15" i="3"/>
  <c r="AS15" i="3"/>
  <c r="AN16" i="3"/>
  <c r="AO16" i="3"/>
  <c r="AP16" i="3"/>
  <c r="AQ16" i="3"/>
  <c r="AR16" i="3"/>
  <c r="AS16" i="3"/>
  <c r="AN17" i="3"/>
  <c r="AO17" i="3"/>
  <c r="AP17" i="3"/>
  <c r="AQ17" i="3"/>
  <c r="AR17" i="3"/>
  <c r="AS17" i="3"/>
  <c r="AN18" i="3"/>
  <c r="AO18" i="3"/>
  <c r="AP18" i="3"/>
  <c r="AQ18" i="3"/>
  <c r="AR18" i="3"/>
  <c r="AS18" i="3"/>
  <c r="AN19" i="3"/>
  <c r="AO19" i="3"/>
  <c r="AP19" i="3"/>
  <c r="AQ19" i="3"/>
  <c r="AR19" i="3"/>
  <c r="AS19" i="3"/>
  <c r="AN20" i="3"/>
  <c r="AO20" i="3"/>
  <c r="AP20" i="3"/>
  <c r="AQ20" i="3"/>
  <c r="AR20" i="3"/>
  <c r="AS20" i="3"/>
  <c r="AN21" i="3"/>
  <c r="AO21" i="3"/>
  <c r="AP21" i="3"/>
  <c r="AQ21" i="3"/>
  <c r="AR21" i="3"/>
  <c r="AS21" i="3"/>
  <c r="AN23" i="3"/>
  <c r="AO23" i="3"/>
  <c r="AP23" i="3"/>
  <c r="AQ23" i="3"/>
  <c r="AR23" i="3"/>
  <c r="AS23" i="3"/>
  <c r="AN24" i="3"/>
  <c r="AO24" i="3"/>
  <c r="AP24" i="3"/>
  <c r="AQ24" i="3"/>
  <c r="AR24" i="3"/>
  <c r="AS24" i="3"/>
  <c r="AN25" i="3"/>
  <c r="AO25" i="3"/>
  <c r="AP25" i="3"/>
  <c r="AQ25" i="3"/>
  <c r="AR25" i="3"/>
  <c r="AS25" i="3"/>
  <c r="AN27" i="3"/>
  <c r="AO27" i="3"/>
  <c r="AP27" i="3"/>
  <c r="AQ27" i="3"/>
  <c r="AR27" i="3"/>
  <c r="AS27" i="3"/>
  <c r="AN28" i="3"/>
  <c r="AO28" i="3"/>
  <c r="AP28" i="3"/>
  <c r="AQ28" i="3"/>
  <c r="AR28" i="3"/>
  <c r="AS28" i="3"/>
  <c r="AN29" i="3"/>
  <c r="AO29" i="3"/>
  <c r="AP29" i="3"/>
  <c r="AQ29" i="3"/>
  <c r="AR29" i="3"/>
  <c r="AS29" i="3"/>
  <c r="AN30" i="3"/>
  <c r="AO30" i="3"/>
  <c r="AP30" i="3"/>
  <c r="AQ30" i="3"/>
  <c r="AR30" i="3"/>
  <c r="AS30" i="3"/>
  <c r="AN31" i="3"/>
  <c r="AO31" i="3"/>
  <c r="AP31" i="3"/>
  <c r="AQ31" i="3"/>
  <c r="AR31" i="3"/>
  <c r="AS31" i="3"/>
  <c r="AN33" i="3"/>
  <c r="AO33" i="3"/>
  <c r="AP33" i="3"/>
  <c r="AQ33" i="3"/>
  <c r="AI10" i="3"/>
  <c r="AJ10" i="3"/>
  <c r="AK10" i="3"/>
  <c r="AL10" i="3"/>
  <c r="AM10" i="3"/>
  <c r="AI11" i="3"/>
  <c r="AJ11" i="3"/>
  <c r="AK11" i="3"/>
  <c r="AL11" i="3"/>
  <c r="AM11" i="3"/>
  <c r="AI15" i="3"/>
  <c r="AJ15" i="3"/>
  <c r="AK15" i="3"/>
  <c r="AL15" i="3"/>
  <c r="AM15" i="3"/>
  <c r="AI16" i="3"/>
  <c r="AJ16" i="3"/>
  <c r="AK16" i="3"/>
  <c r="AL16" i="3"/>
  <c r="AM16" i="3"/>
  <c r="AI17" i="3"/>
  <c r="AJ17" i="3"/>
  <c r="AK17" i="3"/>
  <c r="AL17" i="3"/>
  <c r="AM17" i="3"/>
  <c r="AI18" i="3"/>
  <c r="AJ18" i="3"/>
  <c r="AK18" i="3"/>
  <c r="AL18" i="3"/>
  <c r="AM18" i="3"/>
  <c r="AI19" i="3"/>
  <c r="AJ19" i="3"/>
  <c r="AK19" i="3"/>
  <c r="AL19" i="3"/>
  <c r="AM19" i="3"/>
  <c r="AI20" i="3"/>
  <c r="AJ20" i="3"/>
  <c r="AK20" i="3"/>
  <c r="AL20" i="3"/>
  <c r="AM20" i="3"/>
  <c r="AI21" i="3"/>
  <c r="AJ21" i="3"/>
  <c r="AK21" i="3"/>
  <c r="AL21" i="3"/>
  <c r="AM21" i="3"/>
  <c r="AI23" i="3"/>
  <c r="AJ23" i="3"/>
  <c r="AK23" i="3"/>
  <c r="AL23" i="3"/>
  <c r="AM23" i="3"/>
  <c r="AM22" i="3" s="1"/>
  <c r="AI24" i="3"/>
  <c r="AJ24" i="3"/>
  <c r="AK24" i="3"/>
  <c r="AL24" i="3"/>
  <c r="AM24" i="3"/>
  <c r="AI25" i="3"/>
  <c r="AJ25" i="3"/>
  <c r="AK25" i="3"/>
  <c r="AL25" i="3"/>
  <c r="AM25" i="3"/>
  <c r="AI27" i="3"/>
  <c r="AJ27" i="3"/>
  <c r="AK27" i="3"/>
  <c r="AL27" i="3"/>
  <c r="AM27" i="3"/>
  <c r="AI28" i="3"/>
  <c r="AJ28" i="3"/>
  <c r="AK28" i="3"/>
  <c r="AL28" i="3"/>
  <c r="AM28" i="3"/>
  <c r="AI29" i="3"/>
  <c r="AJ29" i="3"/>
  <c r="AK29" i="3"/>
  <c r="AL29" i="3"/>
  <c r="AM29" i="3"/>
  <c r="AI30" i="3"/>
  <c r="AJ30" i="3"/>
  <c r="AK30" i="3"/>
  <c r="AL30" i="3"/>
  <c r="AM30" i="3"/>
  <c r="AI31" i="3"/>
  <c r="AJ31" i="3"/>
  <c r="AK31" i="3"/>
  <c r="AL31" i="3"/>
  <c r="AM31" i="3"/>
  <c r="AI33" i="3"/>
  <c r="AJ33" i="3"/>
  <c r="AK33" i="3"/>
  <c r="AL33" i="3"/>
  <c r="AM33" i="3"/>
  <c r="AC10" i="3"/>
  <c r="AD10" i="3"/>
  <c r="AC11" i="3"/>
  <c r="AD11" i="3"/>
  <c r="AC15" i="3"/>
  <c r="AD15" i="3"/>
  <c r="AC16" i="3"/>
  <c r="AD16" i="3"/>
  <c r="AC17" i="3"/>
  <c r="AD17" i="3"/>
  <c r="AC18" i="3"/>
  <c r="AD18" i="3"/>
  <c r="AC19" i="3"/>
  <c r="AD19" i="3"/>
  <c r="AC20" i="3"/>
  <c r="AD20" i="3"/>
  <c r="AC21" i="3"/>
  <c r="AD21" i="3"/>
  <c r="AC23" i="3"/>
  <c r="AD23" i="3"/>
  <c r="AC24" i="3"/>
  <c r="AD24" i="3"/>
  <c r="AC25" i="3"/>
  <c r="AD25" i="3"/>
  <c r="AC27" i="3"/>
  <c r="AD27" i="3"/>
  <c r="AC28" i="3"/>
  <c r="AD28" i="3"/>
  <c r="AC29" i="3"/>
  <c r="AD29" i="3"/>
  <c r="AC30" i="3"/>
  <c r="AD30" i="3"/>
  <c r="AC31" i="3"/>
  <c r="AD31" i="3"/>
  <c r="AC32" i="3"/>
  <c r="AD32" i="3"/>
  <c r="AC33" i="3"/>
  <c r="R33" i="3"/>
  <c r="Q33" i="3"/>
  <c r="P33" i="3"/>
  <c r="F10" i="3"/>
  <c r="G10" i="3"/>
  <c r="G9" i="3" s="1"/>
  <c r="H10" i="3"/>
  <c r="I10" i="3"/>
  <c r="J10" i="3"/>
  <c r="K10" i="3"/>
  <c r="K9" i="3" s="1"/>
  <c r="L10" i="3"/>
  <c r="M10" i="3"/>
  <c r="N10" i="3"/>
  <c r="O10" i="3"/>
  <c r="O9" i="3" s="1"/>
  <c r="P10" i="3"/>
  <c r="Q10" i="3"/>
  <c r="R10" i="3"/>
  <c r="R9" i="3" s="1"/>
  <c r="S10" i="3"/>
  <c r="S9" i="3" s="1"/>
  <c r="F11" i="3"/>
  <c r="G11" i="3"/>
  <c r="H11" i="3"/>
  <c r="I11" i="3"/>
  <c r="J11" i="3"/>
  <c r="K11" i="3"/>
  <c r="L11" i="3"/>
  <c r="M11" i="3"/>
  <c r="N11" i="3"/>
  <c r="O11" i="3"/>
  <c r="P11" i="3"/>
  <c r="Q11" i="3"/>
  <c r="R11" i="3"/>
  <c r="S11" i="3"/>
  <c r="E15" i="3"/>
  <c r="F15" i="3"/>
  <c r="G15" i="3"/>
  <c r="H15" i="3"/>
  <c r="I15" i="3"/>
  <c r="J15" i="3"/>
  <c r="K15" i="3"/>
  <c r="L15" i="3"/>
  <c r="M15" i="3"/>
  <c r="N15" i="3"/>
  <c r="O15" i="3"/>
  <c r="P15" i="3"/>
  <c r="Q15" i="3"/>
  <c r="R15" i="3"/>
  <c r="S15" i="3"/>
  <c r="T15" i="3"/>
  <c r="E16" i="3"/>
  <c r="F16" i="3"/>
  <c r="G16" i="3"/>
  <c r="H16" i="3"/>
  <c r="I16" i="3"/>
  <c r="J16" i="3"/>
  <c r="K16" i="3"/>
  <c r="L16" i="3"/>
  <c r="M16" i="3"/>
  <c r="N16" i="3"/>
  <c r="O16" i="3"/>
  <c r="P16" i="3"/>
  <c r="Q16" i="3"/>
  <c r="R16" i="3"/>
  <c r="S16" i="3"/>
  <c r="T16" i="3"/>
  <c r="E17" i="3"/>
  <c r="F17" i="3"/>
  <c r="G17" i="3"/>
  <c r="H17" i="3"/>
  <c r="I17" i="3"/>
  <c r="J17" i="3"/>
  <c r="K17" i="3"/>
  <c r="L17" i="3"/>
  <c r="M17" i="3"/>
  <c r="N17" i="3"/>
  <c r="O17" i="3"/>
  <c r="P17" i="3"/>
  <c r="Q17" i="3"/>
  <c r="R17" i="3"/>
  <c r="S17" i="3"/>
  <c r="T17" i="3"/>
  <c r="E18" i="3"/>
  <c r="F18" i="3"/>
  <c r="G18" i="3"/>
  <c r="H18" i="3"/>
  <c r="I18" i="3"/>
  <c r="J18" i="3"/>
  <c r="K18" i="3"/>
  <c r="L18" i="3"/>
  <c r="M18" i="3"/>
  <c r="N18" i="3"/>
  <c r="O18" i="3"/>
  <c r="P18" i="3"/>
  <c r="Q18" i="3"/>
  <c r="R18" i="3"/>
  <c r="S18" i="3"/>
  <c r="T18" i="3"/>
  <c r="E19" i="3"/>
  <c r="F19" i="3"/>
  <c r="G19" i="3"/>
  <c r="H19" i="3"/>
  <c r="I19" i="3"/>
  <c r="J19" i="3"/>
  <c r="K19" i="3"/>
  <c r="L19" i="3"/>
  <c r="M19" i="3"/>
  <c r="N19" i="3"/>
  <c r="O19" i="3"/>
  <c r="P19" i="3"/>
  <c r="Q19" i="3"/>
  <c r="R19" i="3"/>
  <c r="S19" i="3"/>
  <c r="T19" i="3"/>
  <c r="E20" i="3"/>
  <c r="F20" i="3"/>
  <c r="G20" i="3"/>
  <c r="H20" i="3"/>
  <c r="I20" i="3"/>
  <c r="J20" i="3"/>
  <c r="K20" i="3"/>
  <c r="L20" i="3"/>
  <c r="M20" i="3"/>
  <c r="N20" i="3"/>
  <c r="O20" i="3"/>
  <c r="P20" i="3"/>
  <c r="Q20" i="3"/>
  <c r="R20" i="3"/>
  <c r="S20" i="3"/>
  <c r="T20" i="3"/>
  <c r="E21" i="3"/>
  <c r="F21" i="3"/>
  <c r="G21" i="3"/>
  <c r="H21" i="3"/>
  <c r="I21" i="3"/>
  <c r="J21" i="3"/>
  <c r="K21" i="3"/>
  <c r="L21" i="3"/>
  <c r="M21" i="3"/>
  <c r="N21" i="3"/>
  <c r="O21" i="3"/>
  <c r="P21" i="3"/>
  <c r="Q21" i="3"/>
  <c r="R21" i="3"/>
  <c r="S21" i="3"/>
  <c r="T21" i="3"/>
  <c r="E23" i="3"/>
  <c r="F23" i="3"/>
  <c r="G23" i="3"/>
  <c r="H23" i="3"/>
  <c r="I23" i="3"/>
  <c r="J23" i="3"/>
  <c r="K23" i="3"/>
  <c r="L23" i="3"/>
  <c r="M23" i="3"/>
  <c r="N23" i="3"/>
  <c r="O23" i="3"/>
  <c r="P23" i="3"/>
  <c r="Q23" i="3"/>
  <c r="R23" i="3"/>
  <c r="S23" i="3"/>
  <c r="T23" i="3"/>
  <c r="E24" i="3"/>
  <c r="F24" i="3"/>
  <c r="G24" i="3"/>
  <c r="H24" i="3"/>
  <c r="I24" i="3"/>
  <c r="J24" i="3"/>
  <c r="K24" i="3"/>
  <c r="L24" i="3"/>
  <c r="M24" i="3"/>
  <c r="N24" i="3"/>
  <c r="O24" i="3"/>
  <c r="P24" i="3"/>
  <c r="Q24" i="3"/>
  <c r="R24" i="3"/>
  <c r="S24" i="3"/>
  <c r="T24" i="3"/>
  <c r="E25" i="3"/>
  <c r="F25" i="3"/>
  <c r="G25" i="3"/>
  <c r="H25" i="3"/>
  <c r="I25" i="3"/>
  <c r="J25" i="3"/>
  <c r="K25" i="3"/>
  <c r="L25" i="3"/>
  <c r="M25" i="3"/>
  <c r="N25" i="3"/>
  <c r="O25" i="3"/>
  <c r="P25" i="3"/>
  <c r="Q25" i="3"/>
  <c r="R25" i="3"/>
  <c r="S25" i="3"/>
  <c r="T25" i="3"/>
  <c r="E27" i="3"/>
  <c r="F27" i="3"/>
  <c r="G27" i="3"/>
  <c r="H27" i="3"/>
  <c r="I27" i="3"/>
  <c r="J27" i="3"/>
  <c r="K27" i="3"/>
  <c r="L27" i="3"/>
  <c r="M27" i="3"/>
  <c r="N27" i="3"/>
  <c r="O27" i="3"/>
  <c r="P27" i="3"/>
  <c r="Q27" i="3"/>
  <c r="R27" i="3"/>
  <c r="S27" i="3"/>
  <c r="T27" i="3"/>
  <c r="E28" i="3"/>
  <c r="F28" i="3"/>
  <c r="G28" i="3"/>
  <c r="H28" i="3"/>
  <c r="I28" i="3"/>
  <c r="J28" i="3"/>
  <c r="K28" i="3"/>
  <c r="L28" i="3"/>
  <c r="M28" i="3"/>
  <c r="N28" i="3"/>
  <c r="O28" i="3"/>
  <c r="P28" i="3"/>
  <c r="Q28" i="3"/>
  <c r="R28" i="3"/>
  <c r="S28" i="3"/>
  <c r="T28" i="3"/>
  <c r="E29" i="3"/>
  <c r="F29" i="3"/>
  <c r="G29" i="3"/>
  <c r="H29" i="3"/>
  <c r="I29" i="3"/>
  <c r="J29" i="3"/>
  <c r="K29" i="3"/>
  <c r="L29" i="3"/>
  <c r="M29" i="3"/>
  <c r="N29" i="3"/>
  <c r="O29" i="3"/>
  <c r="P29" i="3"/>
  <c r="Q29" i="3"/>
  <c r="R29" i="3"/>
  <c r="S29" i="3"/>
  <c r="T29" i="3"/>
  <c r="E30" i="3"/>
  <c r="F30" i="3"/>
  <c r="G30" i="3"/>
  <c r="H30" i="3"/>
  <c r="I30" i="3"/>
  <c r="J30" i="3"/>
  <c r="K30" i="3"/>
  <c r="L30" i="3"/>
  <c r="M30" i="3"/>
  <c r="N30" i="3"/>
  <c r="O30" i="3"/>
  <c r="P30" i="3"/>
  <c r="Q30" i="3"/>
  <c r="R30" i="3"/>
  <c r="S30" i="3"/>
  <c r="T30" i="3"/>
  <c r="E31" i="3"/>
  <c r="F31" i="3"/>
  <c r="G31" i="3"/>
  <c r="H31" i="3"/>
  <c r="I31" i="3"/>
  <c r="J31" i="3"/>
  <c r="K31" i="3"/>
  <c r="L31" i="3"/>
  <c r="M31" i="3"/>
  <c r="N31" i="3"/>
  <c r="O31" i="3"/>
  <c r="P31" i="3"/>
  <c r="Q31" i="3"/>
  <c r="R31" i="3"/>
  <c r="S31" i="3"/>
  <c r="T31" i="3"/>
  <c r="E32" i="3"/>
  <c r="F32" i="3"/>
  <c r="G32" i="3"/>
  <c r="H32" i="3"/>
  <c r="I32" i="3"/>
  <c r="J32" i="3"/>
  <c r="K32" i="3"/>
  <c r="L32" i="3"/>
  <c r="M32" i="3"/>
  <c r="N32" i="3"/>
  <c r="O32" i="3"/>
  <c r="P32" i="3"/>
  <c r="Q32" i="3"/>
  <c r="R32" i="3"/>
  <c r="S32" i="3"/>
  <c r="T32" i="3"/>
  <c r="G33" i="3"/>
  <c r="H33" i="3"/>
  <c r="I33" i="3"/>
  <c r="S33" i="3"/>
  <c r="AX22" i="3" l="1"/>
  <c r="AX9" i="3"/>
  <c r="AV9" i="3"/>
  <c r="AT9" i="3"/>
  <c r="AL9" i="3"/>
  <c r="AJ9" i="3"/>
  <c r="AI22" i="3"/>
  <c r="AK9" i="3"/>
  <c r="AU22" i="3"/>
  <c r="AW22" i="3"/>
  <c r="BA9" i="3"/>
  <c r="AK22" i="3"/>
  <c r="AL22" i="3"/>
  <c r="AS22" i="3"/>
  <c r="AO22" i="3"/>
  <c r="AQ9" i="3"/>
  <c r="AS9" i="3"/>
  <c r="AO9" i="3"/>
  <c r="AR9" i="3"/>
  <c r="AN9" i="3"/>
  <c r="AT22" i="3"/>
  <c r="AY22" i="3"/>
  <c r="N22" i="3"/>
  <c r="AZ22" i="3"/>
  <c r="BA14" i="3"/>
  <c r="N9" i="3"/>
  <c r="J9" i="3"/>
  <c r="F9" i="3"/>
  <c r="AM26" i="3"/>
  <c r="AI26" i="3"/>
  <c r="AK26" i="3"/>
  <c r="AL26" i="3"/>
  <c r="AM14" i="3"/>
  <c r="AI14" i="3"/>
  <c r="AK14" i="3"/>
  <c r="AL14" i="3"/>
  <c r="AR26" i="3"/>
  <c r="AN26" i="3"/>
  <c r="AP22" i="3"/>
  <c r="AR14" i="3"/>
  <c r="AN14" i="3"/>
  <c r="AX26" i="3"/>
  <c r="AT26" i="3"/>
  <c r="AU26" i="3"/>
  <c r="AW26" i="3"/>
  <c r="AV22" i="3"/>
  <c r="AX14" i="3"/>
  <c r="AT14" i="3"/>
  <c r="AU14" i="3"/>
  <c r="AW14" i="3"/>
  <c r="AU9" i="3"/>
  <c r="AY26" i="3"/>
  <c r="AZ14" i="3"/>
  <c r="AJ22" i="3"/>
  <c r="AM9" i="3"/>
  <c r="AI9" i="3"/>
  <c r="AS26" i="3"/>
  <c r="AO26" i="3"/>
  <c r="AQ26" i="3"/>
  <c r="AS14" i="3"/>
  <c r="AO14" i="3"/>
  <c r="AQ14" i="3"/>
  <c r="AV26" i="3"/>
  <c r="AV14" i="3"/>
  <c r="BB26" i="3"/>
  <c r="BB22" i="3"/>
  <c r="AY14" i="3"/>
  <c r="AY9" i="3"/>
  <c r="AQ22" i="3"/>
  <c r="AZ26" i="3"/>
  <c r="O22" i="3"/>
  <c r="AJ26" i="3"/>
  <c r="AJ14" i="3"/>
  <c r="AP26" i="3"/>
  <c r="AR22" i="3"/>
  <c r="AN22" i="3"/>
  <c r="AP14" i="3"/>
  <c r="AP9" i="3"/>
  <c r="BA26" i="3"/>
  <c r="BA22" i="3"/>
  <c r="BB14" i="3"/>
  <c r="AD26" i="3"/>
  <c r="AD34" i="3" s="1"/>
  <c r="AD36" i="3" s="1"/>
  <c r="AD22" i="3"/>
  <c r="AD14" i="3"/>
  <c r="AD9" i="3"/>
  <c r="AC22" i="3"/>
  <c r="AC9" i="3"/>
  <c r="AC26" i="3"/>
  <c r="AC14" i="3"/>
  <c r="Q9" i="3"/>
  <c r="M9" i="3"/>
  <c r="I9" i="3"/>
  <c r="T26" i="3"/>
  <c r="T22" i="3"/>
  <c r="T9" i="3"/>
  <c r="T14" i="3"/>
  <c r="S22" i="3"/>
  <c r="S14" i="3"/>
  <c r="S26" i="3"/>
  <c r="R26" i="3"/>
  <c r="R22" i="3"/>
  <c r="R14" i="3"/>
  <c r="Q26" i="3"/>
  <c r="Q22" i="3"/>
  <c r="Q14" i="3"/>
  <c r="P22" i="3"/>
  <c r="P9" i="3"/>
  <c r="P26" i="3"/>
  <c r="P14" i="3"/>
  <c r="O26" i="3"/>
  <c r="O14" i="3"/>
  <c r="N14" i="3"/>
  <c r="N26" i="3"/>
  <c r="N34" i="3" s="1"/>
  <c r="N36" i="3" s="1"/>
  <c r="M26" i="3"/>
  <c r="M22" i="3"/>
  <c r="M14" i="3"/>
  <c r="L26" i="3"/>
  <c r="L22" i="3"/>
  <c r="L9" i="3"/>
  <c r="L14" i="3"/>
  <c r="K26" i="3"/>
  <c r="K22" i="3"/>
  <c r="K14" i="3"/>
  <c r="J26" i="3"/>
  <c r="J22" i="3"/>
  <c r="J14" i="3"/>
  <c r="I26" i="3"/>
  <c r="I22" i="3"/>
  <c r="I14" i="3"/>
  <c r="H26" i="3"/>
  <c r="H22" i="3"/>
  <c r="H14" i="3"/>
  <c r="H9" i="3"/>
  <c r="G26" i="3"/>
  <c r="G22" i="3"/>
  <c r="G14" i="3"/>
  <c r="F26" i="3"/>
  <c r="F22" i="3"/>
  <c r="F14" i="3"/>
  <c r="E22" i="3"/>
  <c r="E26" i="3"/>
  <c r="E14" i="3"/>
  <c r="E9" i="3"/>
  <c r="D19" i="3"/>
  <c r="AC34" i="3" l="1"/>
  <c r="AC36" i="3" s="1"/>
  <c r="F34" i="3"/>
  <c r="F36" i="3" s="1"/>
  <c r="T34" i="3"/>
  <c r="T36" i="3" s="1"/>
  <c r="S34" i="3"/>
  <c r="S36" i="3" s="1"/>
  <c r="R34" i="3"/>
  <c r="R36" i="3" s="1"/>
  <c r="Q34" i="3"/>
  <c r="Q36" i="3" s="1"/>
  <c r="P34" i="3"/>
  <c r="P36" i="3" s="1"/>
  <c r="O34" i="3"/>
  <c r="O36" i="3" s="1"/>
  <c r="M34" i="3"/>
  <c r="M36" i="3" s="1"/>
  <c r="L34" i="3"/>
  <c r="L36" i="3" s="1"/>
  <c r="K34" i="3"/>
  <c r="K36" i="3" s="1"/>
  <c r="J34" i="3"/>
  <c r="J36" i="3" s="1"/>
  <c r="I34" i="3"/>
  <c r="I36" i="3" s="1"/>
  <c r="H34" i="3"/>
  <c r="H36" i="3" s="1"/>
  <c r="G34" i="3"/>
  <c r="G36" i="3" s="1"/>
  <c r="E34" i="3"/>
  <c r="E36" i="3" s="1"/>
  <c r="AH33" i="3"/>
  <c r="AH31" i="3"/>
  <c r="AH30" i="3"/>
  <c r="AH29" i="3"/>
  <c r="AH28" i="3"/>
  <c r="AH27" i="3"/>
  <c r="AH25" i="3"/>
  <c r="AH24" i="3"/>
  <c r="AH23" i="3"/>
  <c r="AH21" i="3"/>
  <c r="AH20" i="3"/>
  <c r="AH19" i="3"/>
  <c r="AH18" i="3"/>
  <c r="AH17" i="3"/>
  <c r="AH16" i="3"/>
  <c r="AH15" i="3"/>
  <c r="AH11" i="3"/>
  <c r="AH10" i="3"/>
  <c r="AG32" i="3"/>
  <c r="AG26" i="3"/>
  <c r="AG22" i="3"/>
  <c r="AG14" i="3"/>
  <c r="AG9" i="3"/>
  <c r="AB32" i="3"/>
  <c r="AB31" i="3"/>
  <c r="AB30" i="3"/>
  <c r="AB29" i="3"/>
  <c r="AB28" i="3"/>
  <c r="AB27" i="3"/>
  <c r="AB25" i="3"/>
  <c r="AB24" i="3"/>
  <c r="AB23" i="3"/>
  <c r="AB21" i="3"/>
  <c r="AB20" i="3"/>
  <c r="AB19" i="3"/>
  <c r="AB18" i="3"/>
  <c r="AB17" i="3"/>
  <c r="AB16" i="3"/>
  <c r="AB15" i="3"/>
  <c r="AB11" i="3"/>
  <c r="AB10" i="3"/>
  <c r="AA26" i="3"/>
  <c r="AA22" i="3"/>
  <c r="AA14" i="3"/>
  <c r="AA9" i="3"/>
  <c r="AH9" i="3" l="1"/>
  <c r="AH32" i="3"/>
  <c r="BA32" i="3"/>
  <c r="BA34" i="3" s="1"/>
  <c r="BA36" i="3" s="1"/>
  <c r="AT32" i="3"/>
  <c r="AT34" i="3" s="1"/>
  <c r="AT36" i="3" s="1"/>
  <c r="AX32" i="3"/>
  <c r="AX34" i="3" s="1"/>
  <c r="AX36" i="3" s="1"/>
  <c r="AN32" i="3"/>
  <c r="AN34" i="3" s="1"/>
  <c r="AN36" i="3" s="1"/>
  <c r="AR32" i="3"/>
  <c r="AR34" i="3" s="1"/>
  <c r="AR36" i="3" s="1"/>
  <c r="AI32" i="3"/>
  <c r="AI34" i="3" s="1"/>
  <c r="AI36" i="3" s="1"/>
  <c r="AM32" i="3"/>
  <c r="AM34" i="3" s="1"/>
  <c r="AM36" i="3" s="1"/>
  <c r="AW32" i="3"/>
  <c r="AW34" i="3" s="1"/>
  <c r="AW36" i="3" s="1"/>
  <c r="BB32" i="3"/>
  <c r="BB34" i="3" s="1"/>
  <c r="BB36" i="3" s="1"/>
  <c r="AU32" i="3"/>
  <c r="AU34" i="3" s="1"/>
  <c r="AU36" i="3" s="1"/>
  <c r="AO32" i="3"/>
  <c r="AO34" i="3" s="1"/>
  <c r="AO36" i="3" s="1"/>
  <c r="AS32" i="3"/>
  <c r="AS34" i="3" s="1"/>
  <c r="AS36" i="3" s="1"/>
  <c r="AJ32" i="3"/>
  <c r="AJ34" i="3" s="1"/>
  <c r="AJ36" i="3" s="1"/>
  <c r="AL32" i="3"/>
  <c r="AL34" i="3" s="1"/>
  <c r="AL36" i="3" s="1"/>
  <c r="AY32" i="3"/>
  <c r="AY34" i="3" s="1"/>
  <c r="AY36" i="3" s="1"/>
  <c r="AV32" i="3"/>
  <c r="AV34" i="3" s="1"/>
  <c r="AV36" i="3" s="1"/>
  <c r="AP32" i="3"/>
  <c r="AP34" i="3" s="1"/>
  <c r="AP36" i="3" s="1"/>
  <c r="AK32" i="3"/>
  <c r="AK34" i="3" s="1"/>
  <c r="AK36" i="3" s="1"/>
  <c r="AZ32" i="3"/>
  <c r="AZ34" i="3" s="1"/>
  <c r="AZ36" i="3" s="1"/>
  <c r="AQ32" i="3"/>
  <c r="AQ34" i="3" s="1"/>
  <c r="AQ36" i="3" s="1"/>
  <c r="AB22" i="3"/>
  <c r="AG36" i="3"/>
  <c r="AA36" i="3"/>
  <c r="AH26" i="3"/>
  <c r="AH22" i="3"/>
  <c r="AH14" i="3"/>
  <c r="AB26" i="3"/>
  <c r="AB14" i="3"/>
  <c r="AB9" i="3"/>
  <c r="X33" i="3"/>
  <c r="X32" i="3"/>
  <c r="X31" i="3"/>
  <c r="X30" i="3"/>
  <c r="X29" i="3"/>
  <c r="X28" i="3"/>
  <c r="X27" i="3"/>
  <c r="X25" i="3"/>
  <c r="X24" i="3"/>
  <c r="X23" i="3"/>
  <c r="X21" i="3"/>
  <c r="X20" i="3"/>
  <c r="X19" i="3"/>
  <c r="X18" i="3"/>
  <c r="X17" i="3"/>
  <c r="X16" i="3"/>
  <c r="X15" i="3"/>
  <c r="X11" i="3"/>
  <c r="X10" i="3"/>
  <c r="W26" i="3"/>
  <c r="W22" i="3"/>
  <c r="W14" i="3"/>
  <c r="W9" i="3"/>
  <c r="D33" i="3"/>
  <c r="D32" i="3"/>
  <c r="D31" i="3"/>
  <c r="D30" i="3"/>
  <c r="D29" i="3"/>
  <c r="D28" i="3"/>
  <c r="D27" i="3"/>
  <c r="D25" i="3"/>
  <c r="D24" i="3"/>
  <c r="D23" i="3"/>
  <c r="D21" i="3"/>
  <c r="D20" i="3"/>
  <c r="D18" i="3"/>
  <c r="D17" i="3"/>
  <c r="D16" i="3"/>
  <c r="D15" i="3"/>
  <c r="D11" i="3"/>
  <c r="D10" i="3"/>
  <c r="C26" i="3"/>
  <c r="C22" i="3"/>
  <c r="C14" i="3"/>
  <c r="C9" i="3"/>
  <c r="AH34" i="3" l="1"/>
  <c r="AH36" i="3" s="1"/>
  <c r="X9" i="3"/>
  <c r="X22" i="3"/>
  <c r="W36" i="3"/>
  <c r="C36" i="3"/>
  <c r="AB34" i="3"/>
  <c r="AB36" i="3" s="1"/>
  <c r="X26" i="3"/>
  <c r="X14" i="3"/>
  <c r="D26" i="3"/>
  <c r="D22" i="3"/>
  <c r="D14" i="3"/>
  <c r="D9" i="3"/>
  <c r="X34" i="3" l="1"/>
  <c r="X36" i="3" s="1"/>
  <c r="D34" i="3"/>
  <c r="D36" i="3" s="1"/>
</calcChain>
</file>

<file path=xl/sharedStrings.xml><?xml version="1.0" encoding="utf-8"?>
<sst xmlns="http://schemas.openxmlformats.org/spreadsheetml/2006/main" count="289" uniqueCount="109">
  <si>
    <t>месяцы</t>
  </si>
  <si>
    <t>4 раз(а) в год</t>
  </si>
  <si>
    <t>IV. Проведение технических осмотров и мелкий ремонт</t>
  </si>
  <si>
    <t>1 раз(а) в год</t>
  </si>
  <si>
    <t>по мере необходимости в течение (указать период устранения неисправности)</t>
  </si>
  <si>
    <t>III. Подготовка многоквартирного дома к сезонной эксплуатации</t>
  </si>
  <si>
    <t>по мере необходимости. Начало работ не позднее _____ часов после начала снегопада</t>
  </si>
  <si>
    <t>5 раз(а) в неделю</t>
  </si>
  <si>
    <t>II. Уборка земельного участка, входящего в состав общего имущества многоквартирного дома</t>
  </si>
  <si>
    <t>I. Содержание помещений общего пользования</t>
  </si>
  <si>
    <t>Периодичность</t>
  </si>
  <si>
    <t>Стоимость работ (размер платы) в руб. по многоквартирным домам</t>
  </si>
  <si>
    <t>Перечень обязательных работ, услуг</t>
  </si>
  <si>
    <t>объектом конкурса</t>
  </si>
  <si>
    <t>собственников помещений в многоквартирном доме, являющегося</t>
  </si>
  <si>
    <t>обязательных работ и услуг по содержанию и ремонту общего имущества</t>
  </si>
  <si>
    <t>ПЕРЕЧЕНЬ</t>
  </si>
  <si>
    <t>1. Сухая и влажная  уборка полов во всех помещениях общего пользования</t>
  </si>
  <si>
    <t>1 раз(а) в 2 недели</t>
  </si>
  <si>
    <t>2 раз(а) в неделю</t>
  </si>
  <si>
    <t>по мере необходимости в течение года</t>
  </si>
  <si>
    <t>2.Мытье перил, дверей, плафонов, окон, рам, подоконников, почтовых ящиков в помещениях общего пользования</t>
  </si>
  <si>
    <t>5. Очистка придомовой территории от снега при отсутствии снегопадов</t>
  </si>
  <si>
    <t>6. Сдвигание свежепыпавшего снега и подметание снега при снегопаде, очиска придомовой территории от наледи и льда c подсыпкой противоскользящего материала</t>
  </si>
  <si>
    <t xml:space="preserve">7. Проверка и при необходимости очистка кровли от скопления снега и наледи, сосулек
</t>
  </si>
  <si>
    <t>8. Вывоз твердых бытовых отходов (ТБО), жидких бытовых отходов</t>
  </si>
  <si>
    <t>V. Расходы по управлению МКД</t>
  </si>
  <si>
    <t>2 раз(а) в месяц</t>
  </si>
  <si>
    <t>2 раз(а) в год при необходимости</t>
  </si>
  <si>
    <t>постоянно</t>
  </si>
  <si>
    <t>Приложение № 2</t>
  </si>
  <si>
    <t xml:space="preserve"> извещению и документации </t>
  </si>
  <si>
    <t>о проведении открытого конкурса</t>
  </si>
  <si>
    <t xml:space="preserve">9. Сезонный осмотр конструкций здания( фасадов, стен, фундаментов, кровли, преркрытий, лестниц) Составление актов осмотра.
</t>
  </si>
  <si>
    <t xml:space="preserve">10. Проверка целостности оконных и дверных заполнений в помещениях общего пользования, работоспособности фурнитуры элементов оконных и дверных заполнений, при выявлении нарушений проведение восстановительных работ, в отопительный период - незамедлительный ремонт
</t>
  </si>
  <si>
    <t>6 раз(а) в год</t>
  </si>
  <si>
    <t xml:space="preserve"> раз(а) в неделю</t>
  </si>
  <si>
    <t>раз(а) в неделю</t>
  </si>
  <si>
    <t xml:space="preserve">3. Уборка мусора с придомовой территории </t>
  </si>
  <si>
    <t>2 раз(а) в год</t>
  </si>
  <si>
    <t>VI. ВДГО</t>
  </si>
  <si>
    <t>Общая годовая стоимость работ по многоквартирным домам</t>
  </si>
  <si>
    <t>Площадь жилых помещений</t>
  </si>
  <si>
    <t xml:space="preserve">Стоимость на 1 кв. м. общей площади (руб./мес.)         (размер платы в месяц на 1 кв. м.)  </t>
  </si>
  <si>
    <t>4. Уборка мусора на контейнерных площадках (помойных ямах)</t>
  </si>
  <si>
    <t xml:space="preserve"> (4 раз в год - помойницы)</t>
  </si>
  <si>
    <t>9. Очистка выгребных ям (для деревянных неблагоустроенных зданий)</t>
  </si>
  <si>
    <t>12. Проверка дымоходов, печей. Устранение неисправности печей. Очистка дымовых труб, устранение завалов дымовых каналов.
Заделка щелей в печах, оштукатуривание, прочистка дымохода.</t>
  </si>
  <si>
    <t>13. Техническое обслуживание и сезонное управление оборудованием систем вентиляции и дымоудаления, устранение неисправностей печей, каминов и очагов, влекущих к нарушению противопожарных требований, техническое обслуживание и ремонт силовых и осветительных установок, внутридомовых электросетей. Ремонт выключателей, замена ламп.</t>
  </si>
  <si>
    <t xml:space="preserve"> Проверка наличия тяги в дымовентиляционных каналах  2 раз(а) в год. Устанение неисправности печных стояков 1 раз в год. Проверка заземления оболочки электрокабеля, замеры сопротивления 4 раз(а) в год. </t>
  </si>
  <si>
    <t>14. Аварийное обслуживание</t>
  </si>
  <si>
    <t>постоянно
на системах водоснабжения, газоснабжения, энергоснабжения</t>
  </si>
  <si>
    <t>15. Текущий ремонт</t>
  </si>
  <si>
    <t>16. Дератизация</t>
  </si>
  <si>
    <t>17. Дезинсекция</t>
  </si>
  <si>
    <t xml:space="preserve">  деревянный не благоустроенный без канализации, без ХВС (колонка) с печным отоплением (без центр отопления)</t>
  </si>
  <si>
    <t xml:space="preserve"> МВК признанный аварийным  деревянный не благоустроенный без канализации, без ХВС (колонка) с печным отоплением (без центр отопления)</t>
  </si>
  <si>
    <t xml:space="preserve"> деревянный не благоустроенный без канализации, без ХВС (колонка) с  центр отоплением</t>
  </si>
  <si>
    <t>12. Проверка исправности, работоспособности, регулировка и техническое обслуживание тепловых пунктов, насосов, запорной арматуры,    обслуживание и ремонт бойлерных, удаление воздуха из системы отопления. Контроль состояния герметичности участков трубопроводов.</t>
  </si>
  <si>
    <t>13. Техническое обслуживание и сезонное управление оборудованием систем вентиляции,  техническое обслуживание и ремонт силовых и осветительных установок, внутридомовых электросетей, проверка автоматических регуляторов и устройств,   консервация и расконсервация системы отопления, промывка централизованных систем теплоснабжения для удаления накипно-коррозионных отложений. Смена отдельных участков трубопроводов по необходимости. Ремонт выключателей, замена ламп.</t>
  </si>
  <si>
    <t xml:space="preserve"> Проверка наличия тяги в дымовентиляционных каналах  2 раз(а) в год. Проверка заземления оболочки электрокабеля, замеры сопротивления 4 раз(а) в год. . Регулировка систем отопления 2 раза в год. Консервация и расконсервация системы отопления 1 раз в год.</t>
  </si>
  <si>
    <t>постоянно
на системах теплоснабжения, газоснабжения, энергоснабжения</t>
  </si>
  <si>
    <t>12. Проверка исправности, работоспособности, регулировка и техническое обслуживание тепловых пунктов, насосов, запорной арматуры,    обслуживание и ремонт бойлерных, удаление воздуха из системы отопления, смена отдельных участков трубопроводов по необходимости. Контроль состояния герметичности участков трубопроводов. Проверка дымоходов, печей. Устранение неисправности печей. Очистка дымовых труб, устранение завалов дымовых каналов.</t>
  </si>
  <si>
    <t>13. Техническое обслуживание и сезонное управление оборудованием систем вентиляции,  техническое обслуживание и ремонт силовых и осветительных установок, внутридомовых электросетей, проверка автоматических регуляторов и устройств,  консервация и расконсервация системы отопления, промывка централизованных систем теплоснабжения для удаления накипно-коррозионных отложений. Ремонт выключателей, замена ламп.</t>
  </si>
  <si>
    <t xml:space="preserve"> Проверка наличия тяги в дымовентиляционных каналах  2 раз(а) в год. Устанение неисправности печных стояков 1 раз в год. Проверка заземления оболочки электрокабеля, замеры сопротивления 4 раз(а) в год. Регулировка систем отопления 2 раза в год. Консервация и расконсервация системы отопления 1 раз в год.</t>
  </si>
  <si>
    <t xml:space="preserve"> деревянный не благоустроенный без канализации, без ХВС (колонка) с  центральным и печным отоплением</t>
  </si>
  <si>
    <t>Лот №2 Исакогорский и Цигломенский территориальный округ</t>
  </si>
  <si>
    <t>ул. Дрейера</t>
  </si>
  <si>
    <t>47</t>
  </si>
  <si>
    <t>21,к.5</t>
  </si>
  <si>
    <t>47, к.2</t>
  </si>
  <si>
    <t>49</t>
  </si>
  <si>
    <t>55, к.1</t>
  </si>
  <si>
    <t>57</t>
  </si>
  <si>
    <t>ул. Онежская</t>
  </si>
  <si>
    <t>17</t>
  </si>
  <si>
    <t>19</t>
  </si>
  <si>
    <t>21</t>
  </si>
  <si>
    <t>23</t>
  </si>
  <si>
    <t>24</t>
  </si>
  <si>
    <t>25</t>
  </si>
  <si>
    <t>ул. Сурповская</t>
  </si>
  <si>
    <t>39</t>
  </si>
  <si>
    <t>53</t>
  </si>
  <si>
    <t>54</t>
  </si>
  <si>
    <t>55</t>
  </si>
  <si>
    <t>29, к.1</t>
  </si>
  <si>
    <t>49,1</t>
  </si>
  <si>
    <t>38</t>
  </si>
  <si>
    <t>3</t>
  </si>
  <si>
    <t>3,1</t>
  </si>
  <si>
    <t>5</t>
  </si>
  <si>
    <t>5,1</t>
  </si>
  <si>
    <t>7</t>
  </si>
  <si>
    <t>9</t>
  </si>
  <si>
    <t>9,1</t>
  </si>
  <si>
    <t>9,2</t>
  </si>
  <si>
    <t>11</t>
  </si>
  <si>
    <t>13</t>
  </si>
  <si>
    <t>15,2</t>
  </si>
  <si>
    <t>15,3</t>
  </si>
  <si>
    <t>45,1</t>
  </si>
  <si>
    <t>20</t>
  </si>
  <si>
    <t>20,1</t>
  </si>
  <si>
    <t>22</t>
  </si>
  <si>
    <t>34</t>
  </si>
  <si>
    <t>39,1</t>
  </si>
  <si>
    <t>51</t>
  </si>
  <si>
    <t>52</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</si>
</sst>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Cyr"/>
      <family val="2"/>
      <charset val="204"/>
    </font>
    <font>
      <sz val="10"/>
      <name val="Arial Cyr"/>
      <family val="2"/>
      <charset val="204"/>
    </font>
    <font>
      <sz val="10"/>
      <name val="Times New Roman"/>
      <family val="1"/>
    </font>
    <font>
      <b/>
      <sz val="10"/>
      <name val="Times New Roman"/>
      <family val="1"/>
    </font>
    <font>
      <sz val="9"/>
      <name val="Times New Roman"/>
      <family val="1"/>
    </font>
    <font>
      <b/>
      <sz val="11"/>
      <name val="Times New Roman"/>
      <family val="1"/>
    </font>
    <font>
      <sz val="12"/>
      <name val="Times New Roman"/>
      <family val="1"/>
      <charset val="204"/>
    </font>
    <font>
      <b/>
      <sz val="9"/>
      <name val="Times New Roman"/>
      <family val="1"/>
    </font>
    <font>
      <sz val="8"/>
      <name val="Times New Roman"/>
      <family val="1"/>
    </font>
    <font>
      <b/>
      <sz val="8"/>
      <name val="Times New Roman"/>
      <family val="1"/>
    </font>
    <font>
      <b/>
      <sz val="10"/>
      <name val="Times New Roman"/>
      <family val="1"/>
      <charset val="204"/>
    </font>
    <font>
      <sz val="10"/>
      <name val="Arial Cyr"/>
      <charset val="204"/>
    </font>
    <font>
      <sz val="8"/>
      <name val="Arial CYR"/>
      <family val="2"/>
      <charset val="204"/>
    </font>
    <font>
      <b/>
      <sz val="8"/>
      <name val="Times New Roman"/>
      <family val="1"/>
      <charset val="204"/>
    </font>
    <font>
      <b/>
      <sz val="9"/>
      <name val="Times New Roman"/>
      <family val="1"/>
      <charset val="204"/>
    </font>
    <font>
      <sz val="9"/>
      <name val="Times New Roman"/>
      <family val="1"/>
      <charset val="204"/>
    </font>
    <font>
      <sz val="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1" fillId="0" borderId="0"/>
  </cellStyleXfs>
  <cellXfs count="60">
    <xf numFmtId="0" fontId="0" fillId="0" borderId="0" xfId="0"/>
    <xf numFmtId="0" fontId="2" fillId="0" borderId="0" xfId="0" applyFont="1" applyAlignment="1"/>
    <xf numFmtId="0" fontId="2" fillId="0" borderId="0" xfId="0" applyFont="1" applyAlignment="1">
      <alignment horizontal="center" vertical="center"/>
    </xf>
    <xf numFmtId="4" fontId="6" fillId="2" borderId="0" xfId="0" applyNumberFormat="1" applyFont="1" applyFill="1" applyAlignment="1">
      <alignment horizontal="right"/>
    </xf>
    <xf numFmtId="0" fontId="2" fillId="0" borderId="0" xfId="0" applyFont="1" applyFill="1" applyAlignment="1">
      <alignment horizontal="center"/>
    </xf>
    <xf numFmtId="4" fontId="9" fillId="2" borderId="4" xfId="0" applyNumberFormat="1" applyFont="1" applyFill="1" applyBorder="1" applyAlignment="1">
      <alignment horizontal="center" vertical="center"/>
    </xf>
    <xf numFmtId="4" fontId="9" fillId="2" borderId="3" xfId="0" applyNumberFormat="1" applyFont="1" applyFill="1" applyBorder="1" applyAlignment="1">
      <alignment horizontal="center" vertical="center"/>
    </xf>
    <xf numFmtId="0" fontId="6" fillId="0" borderId="0" xfId="0" applyFont="1" applyAlignment="1">
      <alignment horizontal="right"/>
    </xf>
    <xf numFmtId="4" fontId="7" fillId="2" borderId="0" xfId="0" applyNumberFormat="1" applyFont="1" applyFill="1" applyBorder="1" applyAlignment="1">
      <alignment horizontal="left" vertical="center" wrapText="1"/>
    </xf>
    <xf numFmtId="4" fontId="9" fillId="2"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0" fontId="5" fillId="2" borderId="0" xfId="0" applyFont="1" applyFill="1" applyBorder="1" applyAlignment="1"/>
    <xf numFmtId="4" fontId="8" fillId="2" borderId="1" xfId="0" applyNumberFormat="1" applyFont="1" applyFill="1" applyBorder="1" applyAlignment="1">
      <alignment horizontal="center" vertical="center"/>
    </xf>
    <xf numFmtId="0" fontId="2" fillId="0" borderId="0" xfId="0" applyFont="1" applyAlignment="1">
      <alignment vertical="center"/>
    </xf>
    <xf numFmtId="0" fontId="5" fillId="2" borderId="0" xfId="0" applyFont="1" applyFill="1" applyBorder="1" applyAlignment="1">
      <alignment vertical="center"/>
    </xf>
    <xf numFmtId="0" fontId="10" fillId="2" borderId="0" xfId="0" applyFont="1" applyFill="1" applyAlignment="1">
      <alignment vertical="center"/>
    </xf>
    <xf numFmtId="2" fontId="12" fillId="2" borderId="5"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4" fontId="13" fillId="2" borderId="1" xfId="0" applyNumberFormat="1" applyFont="1" applyFill="1" applyBorder="1" applyAlignment="1">
      <alignment horizontal="center" vertical="center"/>
    </xf>
    <xf numFmtId="0" fontId="2" fillId="0" borderId="0" xfId="0" applyFont="1" applyBorder="1" applyAlignment="1">
      <alignment vertical="center"/>
    </xf>
    <xf numFmtId="4" fontId="2" fillId="2" borderId="0" xfId="0" applyNumberFormat="1" applyFont="1" applyFill="1" applyAlignment="1">
      <alignment horizontal="right" vertical="center"/>
    </xf>
    <xf numFmtId="0" fontId="2" fillId="2" borderId="0" xfId="0" applyFont="1" applyFill="1" applyAlignment="1">
      <alignment vertical="center"/>
    </xf>
    <xf numFmtId="49" fontId="12" fillId="2" borderId="7" xfId="0" applyNumberFormat="1" applyFont="1" applyFill="1" applyBorder="1" applyAlignment="1">
      <alignment horizontal="left" vertical="center" wrapText="1"/>
    </xf>
    <xf numFmtId="4" fontId="16" fillId="2" borderId="1" xfId="0" applyNumberFormat="1" applyFont="1" applyFill="1" applyBorder="1" applyAlignment="1">
      <alignment horizontal="center" vertical="center"/>
    </xf>
    <xf numFmtId="0" fontId="3" fillId="2" borderId="0" xfId="0" applyFont="1" applyFill="1" applyAlignment="1">
      <alignment vertical="center"/>
    </xf>
    <xf numFmtId="4" fontId="15" fillId="0" borderId="1" xfId="0" applyNumberFormat="1" applyFont="1" applyFill="1" applyBorder="1" applyAlignment="1">
      <alignment horizontal="center" vertical="center"/>
    </xf>
    <xf numFmtId="4" fontId="7" fillId="3" borderId="2"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xf>
    <xf numFmtId="4" fontId="4" fillId="3" borderId="1" xfId="0" applyNumberFormat="1" applyFont="1" applyFill="1" applyBorder="1" applyAlignment="1">
      <alignment horizontal="left" vertical="center" wrapText="1"/>
    </xf>
    <xf numFmtId="4" fontId="7" fillId="3" borderId="2" xfId="0" applyNumberFormat="1" applyFont="1" applyFill="1" applyBorder="1" applyAlignment="1">
      <alignment horizontal="center" vertical="center" wrapText="1"/>
    </xf>
    <xf numFmtId="4" fontId="4" fillId="3" borderId="1" xfId="0" applyNumberFormat="1" applyFont="1" applyFill="1" applyBorder="1" applyAlignment="1">
      <alignment horizontal="left" vertical="center"/>
    </xf>
    <xf numFmtId="4" fontId="4" fillId="3" borderId="2" xfId="0" applyNumberFormat="1" applyFont="1" applyFill="1" applyBorder="1" applyAlignment="1">
      <alignment horizontal="left" vertical="center" wrapText="1"/>
    </xf>
    <xf numFmtId="4" fontId="4" fillId="3" borderId="1" xfId="0" applyNumberFormat="1" applyFont="1" applyFill="1" applyBorder="1" applyAlignment="1">
      <alignment horizontal="center" vertical="center" wrapText="1"/>
    </xf>
    <xf numFmtId="4" fontId="14" fillId="3" borderId="1" xfId="0" applyNumberFormat="1" applyFont="1" applyFill="1" applyBorder="1" applyAlignment="1">
      <alignment horizontal="center" vertical="center"/>
    </xf>
    <xf numFmtId="4" fontId="14" fillId="3" borderId="1" xfId="0" applyNumberFormat="1" applyFont="1" applyFill="1" applyBorder="1" applyAlignment="1">
      <alignment horizontal="left" vertical="center"/>
    </xf>
    <xf numFmtId="4" fontId="7" fillId="3" borderId="2" xfId="0" applyNumberFormat="1" applyFont="1" applyFill="1" applyBorder="1" applyAlignment="1">
      <alignment horizontal="left" vertical="center" wrapText="1"/>
    </xf>
    <xf numFmtId="4" fontId="7" fillId="3" borderId="1" xfId="0" applyNumberFormat="1" applyFont="1" applyFill="1" applyBorder="1" applyAlignment="1">
      <alignment horizontal="left" vertical="center"/>
    </xf>
    <xf numFmtId="4" fontId="7" fillId="3" borderId="6" xfId="0" applyNumberFormat="1" applyFont="1" applyFill="1" applyBorder="1" applyAlignment="1">
      <alignment horizontal="center" vertical="center" wrapText="1"/>
    </xf>
    <xf numFmtId="4" fontId="7" fillId="3" borderId="2" xfId="0" applyNumberFormat="1" applyFont="1" applyFill="1" applyBorder="1" applyAlignment="1">
      <alignment horizontal="left" vertical="center"/>
    </xf>
    <xf numFmtId="4" fontId="7" fillId="3" borderId="6" xfId="0" applyNumberFormat="1" applyFont="1" applyFill="1" applyBorder="1" applyAlignment="1">
      <alignment horizontal="center" vertical="center" wrapText="1"/>
    </xf>
    <xf numFmtId="4" fontId="4" fillId="3" borderId="1" xfId="0" applyNumberFormat="1" applyFont="1" applyFill="1" applyBorder="1" applyAlignment="1">
      <alignment horizontal="left" vertical="top"/>
    </xf>
    <xf numFmtId="4" fontId="4" fillId="3" borderId="1" xfId="0" applyNumberFormat="1" applyFont="1" applyFill="1" applyBorder="1" applyAlignment="1">
      <alignment horizontal="center"/>
    </xf>
    <xf numFmtId="4" fontId="4" fillId="3" borderId="1" xfId="0" applyNumberFormat="1" applyFont="1" applyFill="1" applyBorder="1" applyAlignment="1">
      <alignment horizontal="left" vertical="top" wrapText="1"/>
    </xf>
    <xf numFmtId="0" fontId="0" fillId="0" borderId="0" xfId="0" applyAlignment="1">
      <alignment vertical="center"/>
    </xf>
    <xf numFmtId="4" fontId="7" fillId="3" borderId="6" xfId="0" applyNumberFormat="1" applyFont="1" applyFill="1" applyBorder="1" applyAlignment="1">
      <alignment horizontal="center" vertical="center"/>
    </xf>
    <xf numFmtId="4" fontId="4" fillId="3" borderId="6" xfId="0" applyNumberFormat="1" applyFont="1" applyFill="1" applyBorder="1" applyAlignment="1">
      <alignment horizontal="center" vertical="center"/>
    </xf>
    <xf numFmtId="4" fontId="14" fillId="3" borderId="6" xfId="0" applyNumberFormat="1" applyFont="1" applyFill="1" applyBorder="1" applyAlignment="1">
      <alignment horizontal="center" vertical="center"/>
    </xf>
    <xf numFmtId="4" fontId="4" fillId="3" borderId="6" xfId="0" applyNumberFormat="1" applyFont="1" applyFill="1" applyBorder="1" applyAlignment="1">
      <alignment horizontal="left" vertical="center"/>
    </xf>
    <xf numFmtId="4" fontId="4" fillId="3" borderId="6" xfId="0" applyNumberFormat="1" applyFont="1" applyFill="1" applyBorder="1" applyAlignment="1">
      <alignment horizontal="left" vertical="center" wrapText="1"/>
    </xf>
    <xf numFmtId="4" fontId="4" fillId="3" borderId="6" xfId="0" applyNumberFormat="1" applyFont="1" applyFill="1" applyBorder="1" applyAlignment="1">
      <alignment horizontal="center" vertical="center" wrapText="1"/>
    </xf>
    <xf numFmtId="4" fontId="14" fillId="3" borderId="6" xfId="0" applyNumberFormat="1" applyFont="1" applyFill="1" applyBorder="1" applyAlignment="1">
      <alignment horizontal="left" vertical="center"/>
    </xf>
    <xf numFmtId="4" fontId="7" fillId="3" borderId="6" xfId="0" applyNumberFormat="1" applyFont="1" applyFill="1" applyBorder="1" applyAlignment="1">
      <alignment horizontal="left" vertical="center"/>
    </xf>
    <xf numFmtId="4" fontId="7" fillId="3" borderId="6" xfId="0" applyNumberFormat="1" applyFont="1" applyFill="1" applyBorder="1" applyAlignment="1">
      <alignment horizontal="left" vertical="center" wrapText="1"/>
    </xf>
    <xf numFmtId="4" fontId="7" fillId="2" borderId="6" xfId="0" applyNumberFormat="1" applyFont="1" applyFill="1" applyBorder="1" applyAlignment="1">
      <alignment horizontal="center" vertical="center"/>
    </xf>
    <xf numFmtId="4" fontId="7" fillId="3" borderId="6" xfId="0" applyNumberFormat="1" applyFont="1" applyFill="1" applyBorder="1" applyAlignment="1">
      <alignment horizontal="center" vertical="center" wrapText="1"/>
    </xf>
    <xf numFmtId="49" fontId="12" fillId="2" borderId="7" xfId="0" applyNumberFormat="1" applyFont="1" applyFill="1" applyBorder="1" applyAlignment="1">
      <alignment horizontal="center" vertical="center" wrapText="1"/>
    </xf>
    <xf numFmtId="4" fontId="2" fillId="0" borderId="0" xfId="0" applyNumberFormat="1" applyFont="1" applyAlignment="1">
      <alignment horizontal="center" vertical="center"/>
    </xf>
    <xf numFmtId="4" fontId="2" fillId="0" borderId="0" xfId="0" applyNumberFormat="1" applyFont="1" applyBorder="1" applyAlignment="1">
      <alignment vertical="center"/>
    </xf>
  </cellXfs>
  <cellStyles count="3">
    <cellStyle name="Excel Built-in Normal" xfId="1"/>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4"/>
  <sheetViews>
    <sheetView tabSelected="1" view="pageBreakPreview" topLeftCell="AO25" zoomScale="86" zoomScaleNormal="100" zoomScaleSheetLayoutView="86" workbookViewId="0">
      <selection activeCell="BE36" sqref="BE36"/>
    </sheetView>
  </sheetViews>
  <sheetFormatPr defaultRowHeight="12.75" x14ac:dyDescent="0.2"/>
  <cols>
    <col min="1" max="1" width="70.140625" style="22" customWidth="1"/>
    <col min="2" max="2" width="34.7109375" style="15" customWidth="1"/>
    <col min="3" max="3" width="27.140625" style="15" customWidth="1"/>
    <col min="4" max="20" width="16.7109375" style="21" customWidth="1"/>
    <col min="21" max="21" width="72.85546875" customWidth="1"/>
    <col min="22" max="23" width="34.28515625" customWidth="1"/>
    <col min="24" max="24" width="14.140625" customWidth="1"/>
    <col min="25" max="25" width="72.85546875" customWidth="1"/>
    <col min="26" max="27" width="34.28515625" customWidth="1"/>
    <col min="28" max="28" width="10.28515625" bestFit="1" customWidth="1"/>
    <col min="29" max="30" width="13.140625" bestFit="1" customWidth="1"/>
    <col min="31" max="31" width="72.85546875" customWidth="1"/>
    <col min="32" max="33" width="34.28515625" customWidth="1"/>
    <col min="34" max="42" width="15.7109375" customWidth="1"/>
    <col min="43" max="54" width="15.7109375" style="45" customWidth="1"/>
    <col min="55" max="55" width="26.7109375" style="45" customWidth="1"/>
    <col min="56" max="56" width="17.28515625" style="45" customWidth="1"/>
    <col min="57" max="57" width="14.140625" style="45" customWidth="1"/>
  </cols>
  <sheetData>
    <row r="1" spans="1:57" s="1" customFormat="1" ht="16.5" customHeight="1" x14ac:dyDescent="0.25">
      <c r="A1" s="14" t="s">
        <v>16</v>
      </c>
      <c r="B1" s="14"/>
      <c r="C1" s="11"/>
      <c r="D1" s="7" t="s">
        <v>30</v>
      </c>
      <c r="E1" s="7"/>
      <c r="F1" s="7"/>
      <c r="G1" s="7"/>
      <c r="H1" s="7"/>
      <c r="I1" s="7"/>
      <c r="J1" s="7"/>
      <c r="K1" s="7"/>
      <c r="L1" s="7"/>
      <c r="M1" s="7"/>
      <c r="N1" s="7"/>
      <c r="O1" s="7"/>
      <c r="P1" s="7"/>
      <c r="Q1" s="7"/>
      <c r="R1" s="7"/>
      <c r="S1" s="7"/>
      <c r="T1" s="7"/>
      <c r="AQ1" s="13"/>
      <c r="AR1" s="13"/>
      <c r="AS1" s="13"/>
      <c r="AT1" s="13"/>
      <c r="AU1" s="13"/>
      <c r="AV1" s="13"/>
      <c r="AW1" s="13"/>
      <c r="AX1" s="13"/>
      <c r="AY1" s="13"/>
      <c r="AZ1" s="13"/>
      <c r="BA1" s="13"/>
      <c r="BB1" s="13"/>
      <c r="BC1" s="13"/>
      <c r="BD1" s="13"/>
      <c r="BE1" s="13"/>
    </row>
    <row r="2" spans="1:57" s="1" customFormat="1" ht="16.5" customHeight="1" x14ac:dyDescent="0.25">
      <c r="A2" s="14" t="s">
        <v>15</v>
      </c>
      <c r="B2" s="14"/>
      <c r="C2" s="11"/>
      <c r="D2" s="3" t="s">
        <v>31</v>
      </c>
      <c r="E2" s="3"/>
      <c r="F2" s="3"/>
      <c r="G2" s="3"/>
      <c r="H2" s="3"/>
      <c r="I2" s="3"/>
      <c r="J2" s="3"/>
      <c r="K2" s="3"/>
      <c r="L2" s="3"/>
      <c r="M2" s="3"/>
      <c r="N2" s="3"/>
      <c r="O2" s="3"/>
      <c r="P2" s="3"/>
      <c r="Q2" s="3"/>
      <c r="R2" s="3"/>
      <c r="S2" s="3"/>
      <c r="T2" s="3"/>
      <c r="AQ2" s="13"/>
      <c r="AR2" s="13"/>
      <c r="AS2" s="13"/>
      <c r="AT2" s="13"/>
      <c r="AU2" s="13"/>
      <c r="AV2" s="13"/>
      <c r="AW2" s="13"/>
      <c r="AX2" s="13"/>
      <c r="AY2" s="13"/>
      <c r="AZ2" s="13"/>
      <c r="BA2" s="13"/>
      <c r="BB2" s="13"/>
      <c r="BC2" s="13"/>
      <c r="BD2" s="13"/>
      <c r="BE2" s="13"/>
    </row>
    <row r="3" spans="1:57" s="1" customFormat="1" ht="16.5" customHeight="1" x14ac:dyDescent="0.25">
      <c r="A3" s="14" t="s">
        <v>14</v>
      </c>
      <c r="B3" s="14"/>
      <c r="C3" s="11"/>
      <c r="D3" s="3" t="s">
        <v>32</v>
      </c>
      <c r="E3" s="3"/>
      <c r="F3" s="3"/>
      <c r="G3" s="3"/>
      <c r="H3" s="3"/>
      <c r="I3" s="3"/>
      <c r="J3" s="3"/>
      <c r="K3" s="3"/>
      <c r="L3" s="3"/>
      <c r="M3" s="3"/>
      <c r="N3" s="3"/>
      <c r="O3" s="3"/>
      <c r="P3" s="3"/>
      <c r="Q3" s="3"/>
      <c r="R3" s="3"/>
      <c r="S3" s="3"/>
      <c r="T3" s="3"/>
      <c r="AQ3" s="13"/>
      <c r="AR3" s="13"/>
      <c r="AS3" s="13"/>
      <c r="AT3" s="13"/>
      <c r="AU3" s="13"/>
      <c r="AV3" s="13"/>
      <c r="AW3" s="13"/>
      <c r="AX3" s="13"/>
      <c r="AY3" s="13"/>
      <c r="AZ3" s="13"/>
      <c r="BA3" s="13"/>
      <c r="BB3" s="13"/>
      <c r="BC3" s="13"/>
      <c r="BD3" s="13"/>
      <c r="BE3" s="13"/>
    </row>
    <row r="4" spans="1:57" s="1" customFormat="1" ht="16.5" customHeight="1" x14ac:dyDescent="0.2">
      <c r="A4" s="14" t="s">
        <v>13</v>
      </c>
      <c r="B4" s="14"/>
      <c r="C4" s="14"/>
      <c r="D4" s="21"/>
      <c r="E4" s="21"/>
      <c r="F4" s="21"/>
      <c r="G4" s="21"/>
      <c r="H4" s="21"/>
      <c r="I4" s="21"/>
      <c r="J4" s="21"/>
      <c r="K4" s="21"/>
      <c r="L4" s="21"/>
      <c r="M4" s="21"/>
      <c r="N4" s="21"/>
      <c r="O4" s="21"/>
      <c r="P4" s="21"/>
      <c r="Q4" s="21"/>
      <c r="R4" s="21"/>
      <c r="S4" s="21"/>
      <c r="T4" s="21"/>
      <c r="AQ4" s="13"/>
      <c r="AR4" s="13"/>
      <c r="AS4" s="13"/>
      <c r="AT4" s="13"/>
      <c r="AU4" s="13"/>
      <c r="AV4" s="13"/>
      <c r="AW4" s="13"/>
      <c r="AX4" s="13"/>
      <c r="AY4" s="13"/>
      <c r="AZ4" s="13"/>
      <c r="BA4" s="13"/>
      <c r="BB4" s="13"/>
      <c r="BC4" s="13"/>
      <c r="BD4" s="13"/>
      <c r="BE4" s="13"/>
    </row>
    <row r="5" spans="1:57" s="1" customFormat="1" x14ac:dyDescent="0.2">
      <c r="A5" s="25" t="s">
        <v>66</v>
      </c>
      <c r="B5" s="15"/>
      <c r="C5" s="15"/>
      <c r="D5" s="21"/>
      <c r="E5" s="21"/>
      <c r="F5" s="21"/>
      <c r="G5" s="21"/>
      <c r="H5" s="21"/>
      <c r="I5" s="21"/>
      <c r="J5" s="21"/>
      <c r="K5" s="21"/>
      <c r="L5" s="21"/>
      <c r="M5" s="21"/>
      <c r="N5" s="21"/>
      <c r="O5" s="21"/>
      <c r="P5" s="21"/>
      <c r="Q5" s="21"/>
      <c r="R5" s="21"/>
      <c r="S5" s="21"/>
      <c r="T5" s="21"/>
      <c r="AQ5" s="13"/>
      <c r="AR5" s="13"/>
      <c r="AS5" s="13"/>
      <c r="AT5" s="13"/>
      <c r="AU5" s="13"/>
      <c r="AV5" s="13"/>
      <c r="AW5" s="13"/>
      <c r="AX5" s="13"/>
      <c r="AY5" s="13"/>
      <c r="AZ5" s="13"/>
      <c r="BA5" s="13"/>
      <c r="BB5" s="13"/>
      <c r="BC5" s="13"/>
      <c r="BD5" s="13"/>
      <c r="BE5" s="13"/>
    </row>
    <row r="6" spans="1:57" s="1" customFormat="1" ht="43.5" customHeight="1" x14ac:dyDescent="0.2">
      <c r="A6" s="56" t="s">
        <v>12</v>
      </c>
      <c r="B6" s="56" t="s">
        <v>10</v>
      </c>
      <c r="C6" s="41" t="s">
        <v>11</v>
      </c>
      <c r="D6" s="55" t="s">
        <v>67</v>
      </c>
      <c r="E6" s="55" t="s">
        <v>67</v>
      </c>
      <c r="F6" s="55" t="s">
        <v>67</v>
      </c>
      <c r="G6" s="55" t="s">
        <v>67</v>
      </c>
      <c r="H6" s="55" t="s">
        <v>67</v>
      </c>
      <c r="I6" s="55" t="s">
        <v>67</v>
      </c>
      <c r="J6" s="55" t="s">
        <v>74</v>
      </c>
      <c r="K6" s="55" t="s">
        <v>74</v>
      </c>
      <c r="L6" s="55" t="s">
        <v>74</v>
      </c>
      <c r="M6" s="55" t="s">
        <v>74</v>
      </c>
      <c r="N6" s="55" t="s">
        <v>74</v>
      </c>
      <c r="O6" s="55" t="s">
        <v>74</v>
      </c>
      <c r="P6" s="55" t="s">
        <v>81</v>
      </c>
      <c r="Q6" s="55" t="s">
        <v>81</v>
      </c>
      <c r="R6" s="55" t="s">
        <v>81</v>
      </c>
      <c r="S6" s="55" t="s">
        <v>81</v>
      </c>
      <c r="T6" s="55" t="s">
        <v>81</v>
      </c>
      <c r="U6" s="56" t="s">
        <v>12</v>
      </c>
      <c r="V6" s="56" t="s">
        <v>10</v>
      </c>
      <c r="W6" s="41" t="s">
        <v>11</v>
      </c>
      <c r="X6" s="55" t="s">
        <v>81</v>
      </c>
      <c r="Y6" s="56" t="s">
        <v>12</v>
      </c>
      <c r="Z6" s="56" t="s">
        <v>10</v>
      </c>
      <c r="AA6" s="41" t="s">
        <v>11</v>
      </c>
      <c r="AB6" s="55" t="s">
        <v>67</v>
      </c>
      <c r="AC6" s="55" t="s">
        <v>81</v>
      </c>
      <c r="AD6" s="55" t="s">
        <v>81</v>
      </c>
      <c r="AE6" s="56" t="s">
        <v>12</v>
      </c>
      <c r="AF6" s="56" t="s">
        <v>10</v>
      </c>
      <c r="AG6" s="41" t="s">
        <v>11</v>
      </c>
      <c r="AH6" s="55" t="s">
        <v>67</v>
      </c>
      <c r="AI6" s="55" t="s">
        <v>67</v>
      </c>
      <c r="AJ6" s="55" t="s">
        <v>67</v>
      </c>
      <c r="AK6" s="55" t="s">
        <v>67</v>
      </c>
      <c r="AL6" s="55" t="s">
        <v>67</v>
      </c>
      <c r="AM6" s="55" t="s">
        <v>67</v>
      </c>
      <c r="AN6" s="55" t="s">
        <v>67</v>
      </c>
      <c r="AO6" s="55" t="s">
        <v>67</v>
      </c>
      <c r="AP6" s="55" t="s">
        <v>67</v>
      </c>
      <c r="AQ6" s="55" t="s">
        <v>67</v>
      </c>
      <c r="AR6" s="55" t="s">
        <v>67</v>
      </c>
      <c r="AS6" s="55" t="s">
        <v>67</v>
      </c>
      <c r="AT6" s="55" t="s">
        <v>67</v>
      </c>
      <c r="AU6" s="55" t="s">
        <v>81</v>
      </c>
      <c r="AV6" s="55" t="s">
        <v>81</v>
      </c>
      <c r="AW6" s="55" t="s">
        <v>81</v>
      </c>
      <c r="AX6" s="55" t="s">
        <v>81</v>
      </c>
      <c r="AY6" s="55" t="s">
        <v>81</v>
      </c>
      <c r="AZ6" s="55" t="s">
        <v>81</v>
      </c>
      <c r="BA6" s="55" t="s">
        <v>81</v>
      </c>
      <c r="BB6" s="55" t="s">
        <v>81</v>
      </c>
    </row>
    <row r="7" spans="1:57" s="4" customFormat="1" ht="71.25" customHeight="1" x14ac:dyDescent="0.2">
      <c r="A7" s="56"/>
      <c r="B7" s="56"/>
      <c r="C7" s="56" t="s">
        <v>55</v>
      </c>
      <c r="D7" s="55"/>
      <c r="E7" s="55"/>
      <c r="F7" s="55"/>
      <c r="G7" s="55"/>
      <c r="H7" s="55"/>
      <c r="I7" s="55"/>
      <c r="J7" s="55"/>
      <c r="K7" s="55"/>
      <c r="L7" s="55"/>
      <c r="M7" s="55"/>
      <c r="N7" s="55"/>
      <c r="O7" s="55"/>
      <c r="P7" s="55"/>
      <c r="Q7" s="55"/>
      <c r="R7" s="55"/>
      <c r="S7" s="55"/>
      <c r="T7" s="55"/>
      <c r="U7" s="56"/>
      <c r="V7" s="56"/>
      <c r="W7" s="56" t="s">
        <v>56</v>
      </c>
      <c r="X7" s="55"/>
      <c r="Y7" s="56"/>
      <c r="Z7" s="56"/>
      <c r="AA7" s="56" t="s">
        <v>57</v>
      </c>
      <c r="AB7" s="55"/>
      <c r="AC7" s="55"/>
      <c r="AD7" s="55"/>
      <c r="AE7" s="56"/>
      <c r="AF7" s="56"/>
      <c r="AG7" s="56" t="s">
        <v>65</v>
      </c>
      <c r="AH7" s="55"/>
      <c r="AI7" s="55"/>
      <c r="AJ7" s="55"/>
      <c r="AK7" s="55"/>
      <c r="AL7" s="55"/>
      <c r="AM7" s="55"/>
      <c r="AN7" s="55"/>
      <c r="AO7" s="55"/>
      <c r="AP7" s="55"/>
      <c r="AQ7" s="55"/>
      <c r="AR7" s="55"/>
      <c r="AS7" s="55"/>
      <c r="AT7" s="55"/>
      <c r="AU7" s="55"/>
      <c r="AV7" s="55"/>
      <c r="AW7" s="55"/>
      <c r="AX7" s="55"/>
      <c r="AY7" s="55"/>
      <c r="AZ7" s="55"/>
      <c r="BA7" s="55"/>
      <c r="BB7" s="55"/>
    </row>
    <row r="8" spans="1:57" s="4" customFormat="1" ht="22.5" customHeight="1" x14ac:dyDescent="0.2">
      <c r="A8" s="56"/>
      <c r="B8" s="56"/>
      <c r="C8" s="56"/>
      <c r="D8" s="57" t="s">
        <v>68</v>
      </c>
      <c r="E8" s="57" t="s">
        <v>69</v>
      </c>
      <c r="F8" s="57" t="s">
        <v>70</v>
      </c>
      <c r="G8" s="57" t="s">
        <v>71</v>
      </c>
      <c r="H8" s="57" t="s">
        <v>72</v>
      </c>
      <c r="I8" s="57" t="s">
        <v>73</v>
      </c>
      <c r="J8" s="23" t="s">
        <v>75</v>
      </c>
      <c r="K8" s="23" t="s">
        <v>76</v>
      </c>
      <c r="L8" s="23" t="s">
        <v>77</v>
      </c>
      <c r="M8" s="23" t="s">
        <v>78</v>
      </c>
      <c r="N8" s="23" t="s">
        <v>79</v>
      </c>
      <c r="O8" s="23" t="s">
        <v>80</v>
      </c>
      <c r="P8" s="23" t="s">
        <v>82</v>
      </c>
      <c r="Q8" s="23" t="s">
        <v>83</v>
      </c>
      <c r="R8" s="23" t="s">
        <v>84</v>
      </c>
      <c r="S8" s="23" t="s">
        <v>85</v>
      </c>
      <c r="T8" s="23" t="s">
        <v>86</v>
      </c>
      <c r="U8" s="56"/>
      <c r="V8" s="56"/>
      <c r="W8" s="56"/>
      <c r="X8" s="23" t="s">
        <v>71</v>
      </c>
      <c r="Y8" s="56"/>
      <c r="Z8" s="56"/>
      <c r="AA8" s="56"/>
      <c r="AB8" s="23" t="s">
        <v>87</v>
      </c>
      <c r="AC8" s="23" t="s">
        <v>88</v>
      </c>
      <c r="AD8" s="23" t="s">
        <v>68</v>
      </c>
      <c r="AE8" s="56"/>
      <c r="AF8" s="56"/>
      <c r="AG8" s="56"/>
      <c r="AH8" s="57" t="s">
        <v>89</v>
      </c>
      <c r="AI8" s="57" t="s">
        <v>90</v>
      </c>
      <c r="AJ8" s="57" t="s">
        <v>91</v>
      </c>
      <c r="AK8" s="57" t="s">
        <v>92</v>
      </c>
      <c r="AL8" s="57" t="s">
        <v>93</v>
      </c>
      <c r="AM8" s="57" t="s">
        <v>94</v>
      </c>
      <c r="AN8" s="57" t="s">
        <v>95</v>
      </c>
      <c r="AO8" s="57" t="s">
        <v>96</v>
      </c>
      <c r="AP8" s="57" t="s">
        <v>97</v>
      </c>
      <c r="AQ8" s="57" t="s">
        <v>98</v>
      </c>
      <c r="AR8" s="57" t="s">
        <v>99</v>
      </c>
      <c r="AS8" s="57" t="s">
        <v>100</v>
      </c>
      <c r="AT8" s="57" t="s">
        <v>101</v>
      </c>
      <c r="AU8" s="23" t="s">
        <v>102</v>
      </c>
      <c r="AV8" s="23" t="s">
        <v>103</v>
      </c>
      <c r="AW8" s="23" t="s">
        <v>104</v>
      </c>
      <c r="AX8" s="23" t="s">
        <v>79</v>
      </c>
      <c r="AY8" s="23" t="s">
        <v>105</v>
      </c>
      <c r="AZ8" s="23" t="s">
        <v>106</v>
      </c>
      <c r="BA8" s="23" t="s">
        <v>107</v>
      </c>
      <c r="BB8" s="23" t="s">
        <v>108</v>
      </c>
    </row>
    <row r="9" spans="1:57" s="1" customFormat="1" ht="12.75" customHeight="1" x14ac:dyDescent="0.2">
      <c r="A9" s="27" t="s">
        <v>9</v>
      </c>
      <c r="B9" s="28"/>
      <c r="C9" s="29">
        <f>SUM(C10:C11)</f>
        <v>1.17</v>
      </c>
      <c r="D9" s="6">
        <f t="shared" ref="D9:T9" si="0">SUM(D10:D13)</f>
        <v>8070.1919999999991</v>
      </c>
      <c r="E9" s="6">
        <f t="shared" si="0"/>
        <v>0</v>
      </c>
      <c r="F9" s="6">
        <f t="shared" si="0"/>
        <v>5502.2759999999998</v>
      </c>
      <c r="G9" s="6">
        <f t="shared" si="0"/>
        <v>9986.6519999999982</v>
      </c>
      <c r="H9" s="6">
        <f t="shared" si="0"/>
        <v>4699.1880000000001</v>
      </c>
      <c r="I9" s="6">
        <f t="shared" si="0"/>
        <v>9423.648000000001</v>
      </c>
      <c r="J9" s="6">
        <f t="shared" si="0"/>
        <v>6739.2</v>
      </c>
      <c r="K9" s="6">
        <f t="shared" si="0"/>
        <v>5544.3959999999988</v>
      </c>
      <c r="L9" s="6">
        <f t="shared" si="0"/>
        <v>9916.4519999999993</v>
      </c>
      <c r="M9" s="6">
        <f t="shared" si="0"/>
        <v>4780.619999999999</v>
      </c>
      <c r="N9" s="6">
        <f t="shared" si="0"/>
        <v>4082.8319999999999</v>
      </c>
      <c r="O9" s="6">
        <f t="shared" si="0"/>
        <v>6799.5720000000001</v>
      </c>
      <c r="P9" s="6">
        <f t="shared" si="0"/>
        <v>7376.6159999999991</v>
      </c>
      <c r="Q9" s="6">
        <f t="shared" si="0"/>
        <v>7126.7040000000006</v>
      </c>
      <c r="R9" s="6">
        <f t="shared" si="0"/>
        <v>7243.2359999999999</v>
      </c>
      <c r="S9" s="6">
        <f t="shared" si="0"/>
        <v>7354.1519999999982</v>
      </c>
      <c r="T9" s="6">
        <f t="shared" si="0"/>
        <v>0</v>
      </c>
      <c r="U9" s="27" t="s">
        <v>9</v>
      </c>
      <c r="V9" s="28"/>
      <c r="W9" s="29">
        <f>SUM(W10:W13)</f>
        <v>0</v>
      </c>
      <c r="X9" s="6">
        <f t="shared" ref="X9" si="1">SUM(X10:X13)</f>
        <v>0</v>
      </c>
      <c r="Y9" s="27" t="s">
        <v>9</v>
      </c>
      <c r="Z9" s="28"/>
      <c r="AA9" s="29">
        <f>SUM(AA10:AA13)</f>
        <v>1.17</v>
      </c>
      <c r="AB9" s="6">
        <f t="shared" ref="AB9:AD9" si="2">SUM(AB10:AB13)</f>
        <v>4852.2240000000002</v>
      </c>
      <c r="AC9" s="6">
        <f t="shared" si="2"/>
        <v>7493.148000000001</v>
      </c>
      <c r="AD9" s="6">
        <f t="shared" si="2"/>
        <v>6872.58</v>
      </c>
      <c r="AE9" s="46" t="s">
        <v>9</v>
      </c>
      <c r="AF9" s="47"/>
      <c r="AG9" s="46">
        <f t="shared" ref="AG9" si="3">SUM(AG10:AG11)</f>
        <v>1.17</v>
      </c>
      <c r="AH9" s="6">
        <f t="shared" ref="AH9:AM9" si="4">SUM(AH10:AH13)</f>
        <v>4584.0600000000004</v>
      </c>
      <c r="AI9" s="6">
        <f t="shared" si="4"/>
        <v>7424.351999999999</v>
      </c>
      <c r="AJ9" s="6">
        <f t="shared" si="4"/>
        <v>4572.8279999999995</v>
      </c>
      <c r="AK9" s="6">
        <f t="shared" si="4"/>
        <v>7404.6959999999999</v>
      </c>
      <c r="AL9" s="6">
        <f t="shared" si="4"/>
        <v>4892.9400000000005</v>
      </c>
      <c r="AM9" s="6">
        <f t="shared" si="4"/>
        <v>4568.6159999999991</v>
      </c>
      <c r="AN9" s="6">
        <f t="shared" ref="AN9:AS9" si="5">SUM(AN10:AN13)</f>
        <v>4730.0759999999991</v>
      </c>
      <c r="AO9" s="6">
        <f t="shared" si="5"/>
        <v>4718.844000000001</v>
      </c>
      <c r="AP9" s="6">
        <f t="shared" si="5"/>
        <v>4658.4720000000007</v>
      </c>
      <c r="AQ9" s="6">
        <f t="shared" si="5"/>
        <v>4673.9160000000002</v>
      </c>
      <c r="AR9" s="6">
        <f t="shared" si="5"/>
        <v>4568.6159999999991</v>
      </c>
      <c r="AS9" s="6">
        <f t="shared" si="5"/>
        <v>4551.768</v>
      </c>
      <c r="AT9" s="6">
        <f t="shared" ref="AT9:AX9" si="6">SUM(AT10:AT13)</f>
        <v>9750.7799999999988</v>
      </c>
      <c r="AU9" s="6">
        <f t="shared" si="6"/>
        <v>10139.688000000002</v>
      </c>
      <c r="AV9" s="6">
        <f t="shared" si="6"/>
        <v>10124.243999999999</v>
      </c>
      <c r="AW9" s="6">
        <f t="shared" si="6"/>
        <v>10198.655999999999</v>
      </c>
      <c r="AX9" s="6">
        <f t="shared" si="6"/>
        <v>10212.695999999998</v>
      </c>
      <c r="AY9" s="6">
        <f t="shared" ref="AY9:BB9" si="7">SUM(AY10:AY13)</f>
        <v>7463.6639999999998</v>
      </c>
      <c r="AZ9" s="6">
        <f t="shared" si="7"/>
        <v>7330.2840000000006</v>
      </c>
      <c r="BA9" s="6">
        <f t="shared" si="7"/>
        <v>7529.6519999999982</v>
      </c>
      <c r="BB9" s="6">
        <f t="shared" si="7"/>
        <v>7844.148000000001</v>
      </c>
    </row>
    <row r="10" spans="1:57" s="1" customFormat="1" ht="12.75" customHeight="1" x14ac:dyDescent="0.2">
      <c r="A10" s="32" t="s">
        <v>17</v>
      </c>
      <c r="B10" s="28" t="s">
        <v>36</v>
      </c>
      <c r="C10" s="28">
        <v>0.99</v>
      </c>
      <c r="D10" s="12">
        <f>$C$10*D35*12</f>
        <v>6828.6239999999989</v>
      </c>
      <c r="E10" s="12">
        <v>0</v>
      </c>
      <c r="F10" s="12">
        <f t="shared" ref="F10:S10" si="8">$C$10*F35*12</f>
        <v>4655.7719999999999</v>
      </c>
      <c r="G10" s="12">
        <f t="shared" si="8"/>
        <v>8450.2439999999988</v>
      </c>
      <c r="H10" s="12">
        <f t="shared" si="8"/>
        <v>3976.2359999999999</v>
      </c>
      <c r="I10" s="12">
        <f t="shared" si="8"/>
        <v>7973.8560000000007</v>
      </c>
      <c r="J10" s="12">
        <f t="shared" si="8"/>
        <v>5702.4</v>
      </c>
      <c r="K10" s="12">
        <f t="shared" si="8"/>
        <v>4691.4119999999994</v>
      </c>
      <c r="L10" s="12">
        <f t="shared" si="8"/>
        <v>8390.8439999999991</v>
      </c>
      <c r="M10" s="12">
        <f t="shared" si="8"/>
        <v>4045.1399999999994</v>
      </c>
      <c r="N10" s="12">
        <f t="shared" si="8"/>
        <v>3454.7039999999997</v>
      </c>
      <c r="O10" s="12">
        <f t="shared" si="8"/>
        <v>5753.4840000000004</v>
      </c>
      <c r="P10" s="12">
        <f t="shared" si="8"/>
        <v>6241.7519999999995</v>
      </c>
      <c r="Q10" s="12">
        <f t="shared" si="8"/>
        <v>6030.2880000000005</v>
      </c>
      <c r="R10" s="12">
        <f t="shared" si="8"/>
        <v>6128.8919999999998</v>
      </c>
      <c r="S10" s="12">
        <f t="shared" si="8"/>
        <v>6222.7439999999988</v>
      </c>
      <c r="T10" s="12">
        <v>0</v>
      </c>
      <c r="U10" s="32" t="s">
        <v>17</v>
      </c>
      <c r="V10" s="28" t="s">
        <v>36</v>
      </c>
      <c r="W10" s="28">
        <v>0</v>
      </c>
      <c r="X10" s="12">
        <f>$W$10*X35*12</f>
        <v>0</v>
      </c>
      <c r="Y10" s="32" t="s">
        <v>17</v>
      </c>
      <c r="Z10" s="28" t="s">
        <v>27</v>
      </c>
      <c r="AA10" s="28">
        <v>0.99</v>
      </c>
      <c r="AB10" s="12">
        <f>$AA$10*AB35*12</f>
        <v>4105.7280000000001</v>
      </c>
      <c r="AC10" s="12">
        <f t="shared" ref="AC10:AD10" si="9">$AA$10*AC35*12</f>
        <v>6340.3560000000007</v>
      </c>
      <c r="AD10" s="12">
        <f t="shared" si="9"/>
        <v>5815.26</v>
      </c>
      <c r="AE10" s="49" t="s">
        <v>17</v>
      </c>
      <c r="AF10" s="47" t="s">
        <v>27</v>
      </c>
      <c r="AG10" s="47">
        <v>0.99</v>
      </c>
      <c r="AH10" s="12">
        <f>$AG$10*AH35*12</f>
        <v>3878.82</v>
      </c>
      <c r="AI10" s="12">
        <f t="shared" ref="AI10:AM10" si="10">$AG$10*AI35*12</f>
        <v>6282.1439999999993</v>
      </c>
      <c r="AJ10" s="12">
        <f t="shared" si="10"/>
        <v>3869.3159999999998</v>
      </c>
      <c r="AK10" s="12">
        <f t="shared" si="10"/>
        <v>6265.5119999999997</v>
      </c>
      <c r="AL10" s="12">
        <f t="shared" si="10"/>
        <v>4140.18</v>
      </c>
      <c r="AM10" s="12">
        <f t="shared" si="10"/>
        <v>3865.7519999999995</v>
      </c>
      <c r="AN10" s="12">
        <f>$AG$10*AN35*12</f>
        <v>4002.3719999999994</v>
      </c>
      <c r="AO10" s="12">
        <f t="shared" ref="AO10:AS10" si="11">$AG$10*AO35*12</f>
        <v>3992.8680000000004</v>
      </c>
      <c r="AP10" s="12">
        <f t="shared" si="11"/>
        <v>3941.7840000000006</v>
      </c>
      <c r="AQ10" s="12">
        <f t="shared" si="11"/>
        <v>3954.8519999999999</v>
      </c>
      <c r="AR10" s="12">
        <f t="shared" si="11"/>
        <v>3865.7519999999995</v>
      </c>
      <c r="AS10" s="12">
        <f t="shared" si="11"/>
        <v>3851.4959999999996</v>
      </c>
      <c r="AT10" s="12">
        <f t="shared" ref="AT10:AX10" si="12">$AG$10*AT35*12</f>
        <v>8250.66</v>
      </c>
      <c r="AU10" s="12">
        <f t="shared" si="12"/>
        <v>8579.7360000000008</v>
      </c>
      <c r="AV10" s="12">
        <f t="shared" si="12"/>
        <v>8566.6679999999997</v>
      </c>
      <c r="AW10" s="12">
        <f t="shared" si="12"/>
        <v>8629.6319999999996</v>
      </c>
      <c r="AX10" s="12">
        <f t="shared" si="12"/>
        <v>8641.5119999999988</v>
      </c>
      <c r="AY10" s="12">
        <f t="shared" ref="AY10:BB10" si="13">$AG$10*AY35*12</f>
        <v>6315.4079999999994</v>
      </c>
      <c r="AZ10" s="12">
        <f t="shared" si="13"/>
        <v>6202.5480000000007</v>
      </c>
      <c r="BA10" s="12">
        <f t="shared" si="13"/>
        <v>6371.2439999999988</v>
      </c>
      <c r="BB10" s="12">
        <f t="shared" si="13"/>
        <v>6637.3560000000007</v>
      </c>
    </row>
    <row r="11" spans="1:57" s="1" customFormat="1" ht="28.5" customHeight="1" x14ac:dyDescent="0.2">
      <c r="A11" s="30" t="s">
        <v>21</v>
      </c>
      <c r="B11" s="28" t="s">
        <v>37</v>
      </c>
      <c r="C11" s="28">
        <v>0.18</v>
      </c>
      <c r="D11" s="12">
        <f>$C$11*D35*12</f>
        <v>1241.5679999999998</v>
      </c>
      <c r="E11" s="12">
        <v>0</v>
      </c>
      <c r="F11" s="12">
        <f t="shared" ref="F11:S11" si="14">$C$11*F35*12</f>
        <v>846.50399999999991</v>
      </c>
      <c r="G11" s="12">
        <f t="shared" si="14"/>
        <v>1536.4079999999999</v>
      </c>
      <c r="H11" s="12">
        <f t="shared" si="14"/>
        <v>722.952</v>
      </c>
      <c r="I11" s="12">
        <f t="shared" si="14"/>
        <v>1449.7919999999999</v>
      </c>
      <c r="J11" s="12">
        <f t="shared" si="14"/>
        <v>1036.8</v>
      </c>
      <c r="K11" s="12">
        <f t="shared" si="14"/>
        <v>852.98399999999992</v>
      </c>
      <c r="L11" s="12">
        <f t="shared" si="14"/>
        <v>1525.6079999999997</v>
      </c>
      <c r="M11" s="12">
        <f t="shared" si="14"/>
        <v>735.48</v>
      </c>
      <c r="N11" s="12">
        <f t="shared" si="14"/>
        <v>628.12800000000004</v>
      </c>
      <c r="O11" s="12">
        <f t="shared" si="14"/>
        <v>1046.088</v>
      </c>
      <c r="P11" s="12">
        <f t="shared" si="14"/>
        <v>1134.8639999999998</v>
      </c>
      <c r="Q11" s="12">
        <f t="shared" si="14"/>
        <v>1096.4159999999999</v>
      </c>
      <c r="R11" s="12">
        <f t="shared" si="14"/>
        <v>1114.3440000000001</v>
      </c>
      <c r="S11" s="12">
        <f t="shared" si="14"/>
        <v>1131.4079999999999</v>
      </c>
      <c r="T11" s="12">
        <v>0</v>
      </c>
      <c r="U11" s="30" t="s">
        <v>21</v>
      </c>
      <c r="V11" s="28" t="s">
        <v>37</v>
      </c>
      <c r="W11" s="28">
        <v>0</v>
      </c>
      <c r="X11" s="12">
        <f>$W$11*X35*12</f>
        <v>0</v>
      </c>
      <c r="Y11" s="30" t="s">
        <v>21</v>
      </c>
      <c r="Z11" s="28" t="s">
        <v>28</v>
      </c>
      <c r="AA11" s="28">
        <v>0.18</v>
      </c>
      <c r="AB11" s="12">
        <f>$AA$11*AB35*12</f>
        <v>746.49599999999998</v>
      </c>
      <c r="AC11" s="12">
        <f t="shared" ref="AC11:AD11" si="15">$AA$11*AC35*12</f>
        <v>1152.7919999999999</v>
      </c>
      <c r="AD11" s="12">
        <f t="shared" si="15"/>
        <v>1057.32</v>
      </c>
      <c r="AE11" s="50" t="s">
        <v>21</v>
      </c>
      <c r="AF11" s="47" t="s">
        <v>28</v>
      </c>
      <c r="AG11" s="47">
        <v>0.18</v>
      </c>
      <c r="AH11" s="12">
        <f>$AG$11*AH35*12</f>
        <v>705.24</v>
      </c>
      <c r="AI11" s="12">
        <f t="shared" ref="AI11:AM11" si="16">$AG$11*AI35*12</f>
        <v>1142.2079999999999</v>
      </c>
      <c r="AJ11" s="12">
        <f t="shared" si="16"/>
        <v>703.51199999999994</v>
      </c>
      <c r="AK11" s="12">
        <f t="shared" si="16"/>
        <v>1139.1839999999997</v>
      </c>
      <c r="AL11" s="12">
        <f t="shared" si="16"/>
        <v>752.76</v>
      </c>
      <c r="AM11" s="12">
        <f t="shared" si="16"/>
        <v>702.86399999999992</v>
      </c>
      <c r="AN11" s="12">
        <f>$AG$11*AN35*12</f>
        <v>727.70399999999995</v>
      </c>
      <c r="AO11" s="12">
        <f t="shared" ref="AO11:AS11" si="17">$AG$11*AO35*12</f>
        <v>725.97600000000011</v>
      </c>
      <c r="AP11" s="12">
        <f t="shared" si="17"/>
        <v>716.68799999999999</v>
      </c>
      <c r="AQ11" s="12">
        <f t="shared" si="17"/>
        <v>719.06399999999996</v>
      </c>
      <c r="AR11" s="12">
        <f t="shared" si="17"/>
        <v>702.86399999999992</v>
      </c>
      <c r="AS11" s="12">
        <f t="shared" si="17"/>
        <v>700.27199999999993</v>
      </c>
      <c r="AT11" s="12">
        <f t="shared" ref="AT11:AX11" si="18">$AG$11*AT35*12</f>
        <v>1500.12</v>
      </c>
      <c r="AU11" s="12">
        <f t="shared" si="18"/>
        <v>1559.9520000000002</v>
      </c>
      <c r="AV11" s="12">
        <f t="shared" si="18"/>
        <v>1557.576</v>
      </c>
      <c r="AW11" s="12">
        <f t="shared" si="18"/>
        <v>1569.0239999999999</v>
      </c>
      <c r="AX11" s="12">
        <f t="shared" si="18"/>
        <v>1571.1839999999997</v>
      </c>
      <c r="AY11" s="12">
        <f t="shared" ref="AY11:BB11" si="19">$AG$11*AY35*12</f>
        <v>1148.2560000000001</v>
      </c>
      <c r="AZ11" s="12">
        <f t="shared" si="19"/>
        <v>1127.7359999999999</v>
      </c>
      <c r="BA11" s="12">
        <f t="shared" si="19"/>
        <v>1158.4079999999999</v>
      </c>
      <c r="BB11" s="12">
        <f t="shared" si="19"/>
        <v>1206.7919999999999</v>
      </c>
    </row>
    <row r="12" spans="1:57" s="13" customFormat="1" x14ac:dyDescent="0.2">
      <c r="A12" s="32"/>
      <c r="B12" s="28"/>
      <c r="C12" s="28"/>
      <c r="D12" s="12"/>
      <c r="E12" s="12"/>
      <c r="F12" s="12"/>
      <c r="G12" s="12"/>
      <c r="H12" s="12"/>
      <c r="I12" s="12"/>
      <c r="J12" s="12"/>
      <c r="K12" s="12"/>
      <c r="L12" s="12"/>
      <c r="M12" s="12"/>
      <c r="N12" s="12"/>
      <c r="O12" s="12"/>
      <c r="P12" s="12"/>
      <c r="Q12" s="12"/>
      <c r="R12" s="12"/>
      <c r="S12" s="12"/>
      <c r="T12" s="12"/>
      <c r="U12" s="32"/>
      <c r="V12" s="28"/>
      <c r="W12" s="28"/>
      <c r="X12" s="12"/>
      <c r="Y12" s="32"/>
      <c r="Z12" s="28"/>
      <c r="AA12" s="28"/>
      <c r="AB12" s="12"/>
      <c r="AC12" s="12"/>
      <c r="AD12" s="12"/>
      <c r="AE12" s="50"/>
      <c r="AF12" s="47"/>
      <c r="AG12" s="47"/>
      <c r="AH12" s="12"/>
      <c r="AI12" s="12"/>
      <c r="AJ12" s="12"/>
      <c r="AK12" s="12"/>
      <c r="AL12" s="12"/>
      <c r="AM12" s="12"/>
      <c r="AN12" s="12"/>
      <c r="AO12" s="12"/>
      <c r="AP12" s="12"/>
      <c r="AQ12" s="12"/>
      <c r="AR12" s="12"/>
      <c r="AS12" s="12"/>
      <c r="AT12" s="12"/>
      <c r="AU12" s="12"/>
      <c r="AV12" s="12"/>
      <c r="AW12" s="12"/>
      <c r="AX12" s="12"/>
      <c r="AY12" s="12"/>
      <c r="AZ12" s="12"/>
      <c r="BA12" s="12"/>
      <c r="BB12" s="12"/>
    </row>
    <row r="13" spans="1:57" s="13" customFormat="1" x14ac:dyDescent="0.2">
      <c r="A13" s="32"/>
      <c r="B13" s="28"/>
      <c r="C13" s="28"/>
      <c r="D13" s="12"/>
      <c r="E13" s="12"/>
      <c r="F13" s="12"/>
      <c r="G13" s="12"/>
      <c r="H13" s="12"/>
      <c r="I13" s="12"/>
      <c r="J13" s="12"/>
      <c r="K13" s="12"/>
      <c r="L13" s="12"/>
      <c r="M13" s="12"/>
      <c r="N13" s="12"/>
      <c r="O13" s="12"/>
      <c r="P13" s="12"/>
      <c r="Q13" s="12"/>
      <c r="R13" s="12"/>
      <c r="S13" s="12"/>
      <c r="T13" s="12"/>
      <c r="U13" s="32"/>
      <c r="V13" s="28"/>
      <c r="W13" s="28"/>
      <c r="X13" s="12"/>
      <c r="Y13" s="32"/>
      <c r="Z13" s="28"/>
      <c r="AA13" s="28"/>
      <c r="AB13" s="12"/>
      <c r="AC13" s="12"/>
      <c r="AD13" s="12"/>
      <c r="AE13" s="50"/>
      <c r="AF13" s="47"/>
      <c r="AG13" s="47"/>
      <c r="AH13" s="12"/>
      <c r="AI13" s="12"/>
      <c r="AJ13" s="12"/>
      <c r="AK13" s="12"/>
      <c r="AL13" s="12"/>
      <c r="AM13" s="12"/>
      <c r="AN13" s="12"/>
      <c r="AO13" s="12"/>
      <c r="AP13" s="12"/>
      <c r="AQ13" s="12"/>
      <c r="AR13" s="12"/>
      <c r="AS13" s="12"/>
      <c r="AT13" s="12"/>
      <c r="AU13" s="12"/>
      <c r="AV13" s="12"/>
      <c r="AW13" s="12"/>
      <c r="AX13" s="12"/>
      <c r="AY13" s="12"/>
      <c r="AZ13" s="12"/>
      <c r="BA13" s="12"/>
      <c r="BB13" s="12"/>
    </row>
    <row r="14" spans="1:57" s="13" customFormat="1" ht="37.5" customHeight="1" x14ac:dyDescent="0.2">
      <c r="A14" s="31" t="s">
        <v>8</v>
      </c>
      <c r="B14" s="28"/>
      <c r="C14" s="29">
        <f>SUM(C15:C21)</f>
        <v>9.08</v>
      </c>
      <c r="D14" s="17">
        <f>SUM(D15:D21)</f>
        <v>62630.207999999999</v>
      </c>
      <c r="E14" s="17">
        <f t="shared" ref="E14:T14" si="20">SUM(E15:E21)</f>
        <v>18403.344000000001</v>
      </c>
      <c r="F14" s="17">
        <f t="shared" si="20"/>
        <v>42701.423999999999</v>
      </c>
      <c r="G14" s="17">
        <f t="shared" si="20"/>
        <v>77503.247999999992</v>
      </c>
      <c r="H14" s="17">
        <f t="shared" si="20"/>
        <v>36468.911999999997</v>
      </c>
      <c r="I14" s="17">
        <f t="shared" si="20"/>
        <v>73133.952000000005</v>
      </c>
      <c r="J14" s="17">
        <f t="shared" si="20"/>
        <v>52300.800000000003</v>
      </c>
      <c r="K14" s="17">
        <f t="shared" si="20"/>
        <v>43028.303999999996</v>
      </c>
      <c r="L14" s="17">
        <f t="shared" si="20"/>
        <v>76958.448000000004</v>
      </c>
      <c r="M14" s="17">
        <f t="shared" si="20"/>
        <v>37100.880000000005</v>
      </c>
      <c r="N14" s="17">
        <f t="shared" si="20"/>
        <v>31685.567999999999</v>
      </c>
      <c r="O14" s="17">
        <f t="shared" si="20"/>
        <v>52769.328000000001</v>
      </c>
      <c r="P14" s="17">
        <f t="shared" si="20"/>
        <v>57247.583999999995</v>
      </c>
      <c r="Q14" s="17">
        <f t="shared" si="20"/>
        <v>55308.096000000005</v>
      </c>
      <c r="R14" s="17">
        <f t="shared" si="20"/>
        <v>56212.464</v>
      </c>
      <c r="S14" s="17">
        <f t="shared" si="20"/>
        <v>57073.248</v>
      </c>
      <c r="T14" s="17">
        <f t="shared" si="20"/>
        <v>18152.735999999997</v>
      </c>
      <c r="U14" s="31" t="s">
        <v>8</v>
      </c>
      <c r="V14" s="28"/>
      <c r="W14" s="29">
        <f>SUM(W15:W21)</f>
        <v>9.08</v>
      </c>
      <c r="X14" s="17">
        <f>SUM(X15:X21)</f>
        <v>54153.119999999995</v>
      </c>
      <c r="Y14" s="31" t="s">
        <v>8</v>
      </c>
      <c r="Z14" s="28"/>
      <c r="AA14" s="29">
        <f>SUM(AA15:AA21)</f>
        <v>9.08</v>
      </c>
      <c r="AB14" s="17">
        <f>SUM(AB15:AB21)</f>
        <v>37656.576000000001</v>
      </c>
      <c r="AC14" s="17">
        <f t="shared" ref="AC14:AD14" si="21">SUM(AC15:AC21)</f>
        <v>58151.952000000005</v>
      </c>
      <c r="AD14" s="17">
        <f t="shared" si="21"/>
        <v>53335.92</v>
      </c>
      <c r="AE14" s="39" t="s">
        <v>8</v>
      </c>
      <c r="AF14" s="47"/>
      <c r="AG14" s="46">
        <f>SUM(AG15:AG21)</f>
        <v>9.08</v>
      </c>
      <c r="AH14" s="17">
        <f>SUM(AH15:AH21)</f>
        <v>35575.440000000002</v>
      </c>
      <c r="AI14" s="17">
        <f t="shared" ref="AI14:AM14" si="22">SUM(AI15:AI21)</f>
        <v>57618.047999999995</v>
      </c>
      <c r="AJ14" s="17">
        <f t="shared" si="22"/>
        <v>35488.271999999997</v>
      </c>
      <c r="AK14" s="17">
        <f t="shared" si="22"/>
        <v>57465.504000000001</v>
      </c>
      <c r="AL14" s="17">
        <f t="shared" si="22"/>
        <v>37972.559999999998</v>
      </c>
      <c r="AM14" s="17">
        <f t="shared" si="22"/>
        <v>35455.584000000003</v>
      </c>
      <c r="AN14" s="17">
        <f>SUM(AN15:AN21)</f>
        <v>36708.623999999996</v>
      </c>
      <c r="AO14" s="17">
        <f t="shared" ref="AO14" si="23">SUM(AO15:AO21)</f>
        <v>36621.456000000006</v>
      </c>
      <c r="AP14" s="17">
        <f t="shared" ref="AP14" si="24">SUM(AP15:AP21)</f>
        <v>36152.928</v>
      </c>
      <c r="AQ14" s="17">
        <f t="shared" ref="AQ14" si="25">SUM(AQ15:AQ21)</f>
        <v>36272.784</v>
      </c>
      <c r="AR14" s="17">
        <f t="shared" ref="AR14" si="26">SUM(AR15:AR21)</f>
        <v>35455.584000000003</v>
      </c>
      <c r="AS14" s="17">
        <f t="shared" ref="AS14" si="27">SUM(AS15:AS21)</f>
        <v>35324.832000000002</v>
      </c>
      <c r="AT14" s="17">
        <f t="shared" ref="AT14" si="28">SUM(AT15:AT21)</f>
        <v>75672.72</v>
      </c>
      <c r="AU14" s="17">
        <f t="shared" ref="AU14" si="29">SUM(AU15:AU21)</f>
        <v>78690.912000000011</v>
      </c>
      <c r="AV14" s="17">
        <f t="shared" ref="AV14" si="30">SUM(AV15:AV21)</f>
        <v>78571.056000000011</v>
      </c>
      <c r="AW14" s="17">
        <f t="shared" ref="AW14" si="31">SUM(AW15:AW21)</f>
        <v>79148.543999999994</v>
      </c>
      <c r="AX14" s="17">
        <f t="shared" ref="AX14" si="32">SUM(AX15:AX21)</f>
        <v>79257.503999999986</v>
      </c>
      <c r="AY14" s="17">
        <f t="shared" ref="AY14" si="33">SUM(AY15:AY21)</f>
        <v>57923.135999999999</v>
      </c>
      <c r="AZ14" s="17">
        <f t="shared" ref="AZ14" si="34">SUM(AZ15:AZ21)</f>
        <v>56888.016000000003</v>
      </c>
      <c r="BA14" s="17">
        <f t="shared" ref="BA14" si="35">SUM(BA15:BA21)</f>
        <v>58435.248</v>
      </c>
      <c r="BB14" s="17">
        <f t="shared" ref="BB14" si="36">SUM(BB15:BB21)</f>
        <v>60875.952000000005</v>
      </c>
    </row>
    <row r="15" spans="1:57" s="13" customFormat="1" x14ac:dyDescent="0.2">
      <c r="A15" s="32" t="s">
        <v>38</v>
      </c>
      <c r="B15" s="28" t="s">
        <v>18</v>
      </c>
      <c r="C15" s="28">
        <v>0.21</v>
      </c>
      <c r="D15" s="12">
        <f>$C$15*12*D35</f>
        <v>1448.4959999999999</v>
      </c>
      <c r="E15" s="12">
        <f t="shared" ref="E15:T15" si="37">$C$15*12*E35</f>
        <v>425.62800000000004</v>
      </c>
      <c r="F15" s="12">
        <f t="shared" si="37"/>
        <v>987.58799999999997</v>
      </c>
      <c r="G15" s="12">
        <f t="shared" si="37"/>
        <v>1792.4759999999999</v>
      </c>
      <c r="H15" s="12">
        <f t="shared" si="37"/>
        <v>843.44399999999996</v>
      </c>
      <c r="I15" s="12">
        <f t="shared" si="37"/>
        <v>1691.4240000000002</v>
      </c>
      <c r="J15" s="12">
        <f t="shared" si="37"/>
        <v>1209.5999999999999</v>
      </c>
      <c r="K15" s="12">
        <f t="shared" si="37"/>
        <v>995.14799999999991</v>
      </c>
      <c r="L15" s="12">
        <f t="shared" si="37"/>
        <v>1779.876</v>
      </c>
      <c r="M15" s="12">
        <f t="shared" si="37"/>
        <v>858.06000000000006</v>
      </c>
      <c r="N15" s="12">
        <f t="shared" si="37"/>
        <v>732.81600000000003</v>
      </c>
      <c r="O15" s="12">
        <f t="shared" si="37"/>
        <v>1220.4360000000001</v>
      </c>
      <c r="P15" s="12">
        <f t="shared" si="37"/>
        <v>1324.008</v>
      </c>
      <c r="Q15" s="12">
        <f t="shared" si="37"/>
        <v>1279.152</v>
      </c>
      <c r="R15" s="12">
        <f t="shared" si="37"/>
        <v>1300.068</v>
      </c>
      <c r="S15" s="12">
        <f t="shared" si="37"/>
        <v>1319.9759999999999</v>
      </c>
      <c r="T15" s="12">
        <f t="shared" si="37"/>
        <v>419.83199999999999</v>
      </c>
      <c r="U15" s="32" t="s">
        <v>38</v>
      </c>
      <c r="V15" s="28" t="s">
        <v>18</v>
      </c>
      <c r="W15" s="28">
        <v>0.21</v>
      </c>
      <c r="X15" s="12">
        <f>$W$15*12*X35</f>
        <v>1252.44</v>
      </c>
      <c r="Y15" s="32" t="s">
        <v>38</v>
      </c>
      <c r="Z15" s="28" t="s">
        <v>18</v>
      </c>
      <c r="AA15" s="28">
        <v>0.21</v>
      </c>
      <c r="AB15" s="12">
        <f>$AA$15*12*AB35</f>
        <v>870.91200000000003</v>
      </c>
      <c r="AC15" s="12">
        <f t="shared" ref="AC15:AD15" si="38">$AA$15*12*AC35</f>
        <v>1344.9240000000002</v>
      </c>
      <c r="AD15" s="12">
        <f t="shared" si="38"/>
        <v>1233.54</v>
      </c>
      <c r="AE15" s="49" t="s">
        <v>38</v>
      </c>
      <c r="AF15" s="47" t="s">
        <v>18</v>
      </c>
      <c r="AG15" s="47">
        <v>0.21</v>
      </c>
      <c r="AH15" s="12">
        <f>$AG$15*12*AH35</f>
        <v>822.78</v>
      </c>
      <c r="AI15" s="12">
        <f t="shared" ref="AI15:AM15" si="39">$AG$15*12*AI35</f>
        <v>1332.5759999999998</v>
      </c>
      <c r="AJ15" s="12">
        <f t="shared" si="39"/>
        <v>820.76400000000001</v>
      </c>
      <c r="AK15" s="12">
        <f t="shared" si="39"/>
        <v>1329.048</v>
      </c>
      <c r="AL15" s="12">
        <f t="shared" si="39"/>
        <v>878.22</v>
      </c>
      <c r="AM15" s="12">
        <f t="shared" si="39"/>
        <v>820.00799999999992</v>
      </c>
      <c r="AN15" s="12">
        <f>$AG$15*12*AN35</f>
        <v>848.98799999999994</v>
      </c>
      <c r="AO15" s="12">
        <f t="shared" ref="AO15:AS15" si="40">$AG$15*12*AO35</f>
        <v>846.97200000000009</v>
      </c>
      <c r="AP15" s="12">
        <f t="shared" si="40"/>
        <v>836.13600000000008</v>
      </c>
      <c r="AQ15" s="12">
        <f t="shared" si="40"/>
        <v>838.9079999999999</v>
      </c>
      <c r="AR15" s="12">
        <f t="shared" si="40"/>
        <v>820.00799999999992</v>
      </c>
      <c r="AS15" s="12">
        <f t="shared" si="40"/>
        <v>816.98399999999992</v>
      </c>
      <c r="AT15" s="12">
        <f t="shared" ref="AT15:AX15" si="41">$AG$15*12*AT35</f>
        <v>1750.14</v>
      </c>
      <c r="AU15" s="12">
        <f t="shared" si="41"/>
        <v>1819.9440000000002</v>
      </c>
      <c r="AV15" s="12">
        <f t="shared" si="41"/>
        <v>1817.172</v>
      </c>
      <c r="AW15" s="12">
        <f t="shared" si="41"/>
        <v>1830.528</v>
      </c>
      <c r="AX15" s="12">
        <f t="shared" si="41"/>
        <v>1833.048</v>
      </c>
      <c r="AY15" s="12">
        <f t="shared" ref="AY15:BB15" si="42">$AG$15*12*AY35</f>
        <v>1339.6320000000001</v>
      </c>
      <c r="AZ15" s="12">
        <f t="shared" si="42"/>
        <v>1315.692</v>
      </c>
      <c r="BA15" s="12">
        <f t="shared" si="42"/>
        <v>1351.4759999999999</v>
      </c>
      <c r="BB15" s="12">
        <f t="shared" si="42"/>
        <v>1407.9240000000002</v>
      </c>
    </row>
    <row r="16" spans="1:57" s="13" customFormat="1" x14ac:dyDescent="0.2">
      <c r="A16" s="32" t="s">
        <v>44</v>
      </c>
      <c r="B16" s="28" t="s">
        <v>7</v>
      </c>
      <c r="C16" s="28">
        <v>0.75</v>
      </c>
      <c r="D16" s="12">
        <f>$C$16*12*D35</f>
        <v>5173.2</v>
      </c>
      <c r="E16" s="12">
        <f t="shared" ref="E16:T16" si="43">$C$16*12*E35</f>
        <v>1520.1000000000001</v>
      </c>
      <c r="F16" s="12">
        <f t="shared" si="43"/>
        <v>3527.1</v>
      </c>
      <c r="G16" s="12">
        <f t="shared" si="43"/>
        <v>6401.7</v>
      </c>
      <c r="H16" s="12">
        <f t="shared" si="43"/>
        <v>3012.2999999999997</v>
      </c>
      <c r="I16" s="12">
        <f t="shared" si="43"/>
        <v>6040.8</v>
      </c>
      <c r="J16" s="12">
        <f t="shared" si="43"/>
        <v>4320</v>
      </c>
      <c r="K16" s="12">
        <f t="shared" si="43"/>
        <v>3554.1</v>
      </c>
      <c r="L16" s="12">
        <f t="shared" si="43"/>
        <v>6356.7</v>
      </c>
      <c r="M16" s="12">
        <f t="shared" si="43"/>
        <v>3064.5</v>
      </c>
      <c r="N16" s="12">
        <f t="shared" si="43"/>
        <v>2617.2000000000003</v>
      </c>
      <c r="O16" s="12">
        <f t="shared" si="43"/>
        <v>4358.7</v>
      </c>
      <c r="P16" s="12">
        <f t="shared" si="43"/>
        <v>4728.5999999999995</v>
      </c>
      <c r="Q16" s="12">
        <f t="shared" si="43"/>
        <v>4568.4000000000005</v>
      </c>
      <c r="R16" s="12">
        <f t="shared" si="43"/>
        <v>4643.0999999999995</v>
      </c>
      <c r="S16" s="12">
        <f t="shared" si="43"/>
        <v>4714.2</v>
      </c>
      <c r="T16" s="12">
        <f t="shared" si="43"/>
        <v>1499.3999999999999</v>
      </c>
      <c r="U16" s="32" t="s">
        <v>44</v>
      </c>
      <c r="V16" s="28" t="s">
        <v>7</v>
      </c>
      <c r="W16" s="28">
        <v>0.75</v>
      </c>
      <c r="X16" s="12">
        <f>$W$16*12*X35</f>
        <v>4473</v>
      </c>
      <c r="Y16" s="32" t="s">
        <v>44</v>
      </c>
      <c r="Z16" s="28" t="s">
        <v>7</v>
      </c>
      <c r="AA16" s="28">
        <v>0.75</v>
      </c>
      <c r="AB16" s="12">
        <f>$AA$16*12*AB35</f>
        <v>3110.4</v>
      </c>
      <c r="AC16" s="12">
        <f t="shared" ref="AC16:AD16" si="44">$AA$16*12*AC35</f>
        <v>4803.3</v>
      </c>
      <c r="AD16" s="12">
        <f t="shared" si="44"/>
        <v>4405.5</v>
      </c>
      <c r="AE16" s="49" t="s">
        <v>44</v>
      </c>
      <c r="AF16" s="47" t="s">
        <v>7</v>
      </c>
      <c r="AG16" s="47">
        <v>0.75</v>
      </c>
      <c r="AH16" s="12">
        <f>$AG$16*12*AH35</f>
        <v>2938.5</v>
      </c>
      <c r="AI16" s="12">
        <f t="shared" ref="AI16:AM16" si="45">$AG$16*12*AI35</f>
        <v>4759.2</v>
      </c>
      <c r="AJ16" s="12">
        <f t="shared" si="45"/>
        <v>2931.2999999999997</v>
      </c>
      <c r="AK16" s="12">
        <f t="shared" si="45"/>
        <v>4746.5999999999995</v>
      </c>
      <c r="AL16" s="12">
        <f t="shared" si="45"/>
        <v>3136.5</v>
      </c>
      <c r="AM16" s="12">
        <f t="shared" si="45"/>
        <v>2928.6</v>
      </c>
      <c r="AN16" s="12">
        <f>$AG$16*12*AN35</f>
        <v>3032.1</v>
      </c>
      <c r="AO16" s="12">
        <f t="shared" ref="AO16:AS16" si="46">$AG$16*12*AO35</f>
        <v>3024.9</v>
      </c>
      <c r="AP16" s="12">
        <f t="shared" si="46"/>
        <v>2986.2000000000003</v>
      </c>
      <c r="AQ16" s="12">
        <f t="shared" si="46"/>
        <v>2996.1</v>
      </c>
      <c r="AR16" s="12">
        <f t="shared" si="46"/>
        <v>2928.6</v>
      </c>
      <c r="AS16" s="12">
        <f t="shared" si="46"/>
        <v>2917.7999999999997</v>
      </c>
      <c r="AT16" s="12">
        <f t="shared" ref="AT16:AX16" si="47">$AG$16*12*AT35</f>
        <v>6250.5</v>
      </c>
      <c r="AU16" s="12">
        <f t="shared" si="47"/>
        <v>6499.8</v>
      </c>
      <c r="AV16" s="12">
        <f t="shared" si="47"/>
        <v>6489.9000000000005</v>
      </c>
      <c r="AW16" s="12">
        <f t="shared" si="47"/>
        <v>6537.5999999999995</v>
      </c>
      <c r="AX16" s="12">
        <f t="shared" si="47"/>
        <v>6546.5999999999995</v>
      </c>
      <c r="AY16" s="12">
        <f t="shared" ref="AY16:BB16" si="48">$AG$16*12*AY35</f>
        <v>4784.4000000000005</v>
      </c>
      <c r="AZ16" s="12">
        <f t="shared" si="48"/>
        <v>4698.9000000000005</v>
      </c>
      <c r="BA16" s="12">
        <f t="shared" si="48"/>
        <v>4826.7</v>
      </c>
      <c r="BB16" s="12">
        <f t="shared" si="48"/>
        <v>5028.3</v>
      </c>
    </row>
    <row r="17" spans="1:54" s="13" customFormat="1" x14ac:dyDescent="0.2">
      <c r="A17" s="32" t="s">
        <v>22</v>
      </c>
      <c r="B17" s="28" t="s">
        <v>19</v>
      </c>
      <c r="C17" s="28">
        <v>0.37</v>
      </c>
      <c r="D17" s="12">
        <f>$C$17*12*D35</f>
        <v>2552.1119999999996</v>
      </c>
      <c r="E17" s="12">
        <f t="shared" ref="E17:T17" si="49">$C$17*12*E35</f>
        <v>749.91599999999994</v>
      </c>
      <c r="F17" s="12">
        <f t="shared" si="49"/>
        <v>1740.0359999999996</v>
      </c>
      <c r="G17" s="12">
        <f t="shared" si="49"/>
        <v>3158.1719999999996</v>
      </c>
      <c r="H17" s="12">
        <f t="shared" si="49"/>
        <v>1486.0679999999998</v>
      </c>
      <c r="I17" s="12">
        <f t="shared" si="49"/>
        <v>2980.1279999999997</v>
      </c>
      <c r="J17" s="12">
        <f t="shared" si="49"/>
        <v>2131.1999999999998</v>
      </c>
      <c r="K17" s="12">
        <f t="shared" si="49"/>
        <v>1753.3559999999998</v>
      </c>
      <c r="L17" s="12">
        <f t="shared" si="49"/>
        <v>3135.9719999999993</v>
      </c>
      <c r="M17" s="12">
        <f t="shared" si="49"/>
        <v>1511.82</v>
      </c>
      <c r="N17" s="12">
        <f t="shared" si="49"/>
        <v>1291.1519999999998</v>
      </c>
      <c r="O17" s="12">
        <f t="shared" si="49"/>
        <v>2150.2919999999999</v>
      </c>
      <c r="P17" s="12">
        <f t="shared" si="49"/>
        <v>2332.7759999999998</v>
      </c>
      <c r="Q17" s="12">
        <f t="shared" si="49"/>
        <v>2253.7439999999997</v>
      </c>
      <c r="R17" s="12">
        <f t="shared" si="49"/>
        <v>2290.5959999999995</v>
      </c>
      <c r="S17" s="12">
        <f t="shared" si="49"/>
        <v>2325.6719999999996</v>
      </c>
      <c r="T17" s="12">
        <f t="shared" si="49"/>
        <v>739.70399999999984</v>
      </c>
      <c r="U17" s="32" t="s">
        <v>22</v>
      </c>
      <c r="V17" s="28" t="s">
        <v>19</v>
      </c>
      <c r="W17" s="28">
        <v>0.37</v>
      </c>
      <c r="X17" s="12">
        <f>$W$17*12*X35</f>
        <v>2206.6799999999998</v>
      </c>
      <c r="Y17" s="32" t="s">
        <v>22</v>
      </c>
      <c r="Z17" s="28" t="s">
        <v>19</v>
      </c>
      <c r="AA17" s="28">
        <v>0.37</v>
      </c>
      <c r="AB17" s="12">
        <f>$AA$17*12*AB35</f>
        <v>1534.4639999999999</v>
      </c>
      <c r="AC17" s="12">
        <f t="shared" ref="AC17:AD17" si="50">$AA$17*12*AC35</f>
        <v>2369.6280000000002</v>
      </c>
      <c r="AD17" s="12">
        <f t="shared" si="50"/>
        <v>2173.3799999999997</v>
      </c>
      <c r="AE17" s="49" t="s">
        <v>22</v>
      </c>
      <c r="AF17" s="47" t="s">
        <v>19</v>
      </c>
      <c r="AG17" s="47">
        <v>0.37</v>
      </c>
      <c r="AH17" s="12">
        <f>$AG$17*12*AH35</f>
        <v>1449.6599999999999</v>
      </c>
      <c r="AI17" s="12">
        <f t="shared" ref="AI17:AM17" si="51">$AG$17*12*AI35</f>
        <v>2347.8719999999994</v>
      </c>
      <c r="AJ17" s="12">
        <f t="shared" si="51"/>
        <v>1446.1079999999997</v>
      </c>
      <c r="AK17" s="12">
        <f t="shared" si="51"/>
        <v>2341.6559999999995</v>
      </c>
      <c r="AL17" s="12">
        <f t="shared" si="51"/>
        <v>1547.34</v>
      </c>
      <c r="AM17" s="12">
        <f t="shared" si="51"/>
        <v>1444.7759999999998</v>
      </c>
      <c r="AN17" s="12">
        <f>$AG$17*12*AN35</f>
        <v>1495.8359999999998</v>
      </c>
      <c r="AO17" s="12">
        <f t="shared" ref="AO17:AS17" si="52">$AG$17*12*AO35</f>
        <v>1492.2839999999999</v>
      </c>
      <c r="AP17" s="12">
        <f t="shared" si="52"/>
        <v>1473.1919999999998</v>
      </c>
      <c r="AQ17" s="12">
        <f t="shared" si="52"/>
        <v>1478.0759999999998</v>
      </c>
      <c r="AR17" s="12">
        <f t="shared" si="52"/>
        <v>1444.7759999999998</v>
      </c>
      <c r="AS17" s="12">
        <f t="shared" si="52"/>
        <v>1439.4479999999999</v>
      </c>
      <c r="AT17" s="12">
        <f t="shared" ref="AT17:AX17" si="53">$AG$17*12*AT35</f>
        <v>3083.5799999999995</v>
      </c>
      <c r="AU17" s="12">
        <f t="shared" si="53"/>
        <v>3206.5679999999998</v>
      </c>
      <c r="AV17" s="12">
        <f t="shared" si="53"/>
        <v>3201.6839999999997</v>
      </c>
      <c r="AW17" s="12">
        <f t="shared" si="53"/>
        <v>3225.2159999999994</v>
      </c>
      <c r="AX17" s="12">
        <f t="shared" si="53"/>
        <v>3229.6559999999995</v>
      </c>
      <c r="AY17" s="12">
        <f t="shared" ref="AY17:BB17" si="54">$AG$17*12*AY35</f>
        <v>2360.3039999999996</v>
      </c>
      <c r="AZ17" s="12">
        <f t="shared" si="54"/>
        <v>2318.1239999999998</v>
      </c>
      <c r="BA17" s="12">
        <f t="shared" si="54"/>
        <v>2381.1719999999996</v>
      </c>
      <c r="BB17" s="12">
        <f t="shared" si="54"/>
        <v>2480.6279999999997</v>
      </c>
    </row>
    <row r="18" spans="1:54" s="13" customFormat="1" ht="57.75" customHeight="1" x14ac:dyDescent="0.2">
      <c r="A18" s="33" t="s">
        <v>23</v>
      </c>
      <c r="B18" s="34" t="s">
        <v>6</v>
      </c>
      <c r="C18" s="28">
        <v>0.3</v>
      </c>
      <c r="D18" s="12">
        <f>$C$18*12*D35</f>
        <v>2069.2799999999997</v>
      </c>
      <c r="E18" s="12">
        <f t="shared" ref="E18:T18" si="55">$C$18*12*E35</f>
        <v>608.04</v>
      </c>
      <c r="F18" s="12">
        <f t="shared" si="55"/>
        <v>1410.8399999999997</v>
      </c>
      <c r="G18" s="12">
        <f t="shared" si="55"/>
        <v>2560.6799999999994</v>
      </c>
      <c r="H18" s="12">
        <f t="shared" si="55"/>
        <v>1204.9199999999998</v>
      </c>
      <c r="I18" s="12">
        <f t="shared" si="55"/>
        <v>2416.3199999999997</v>
      </c>
      <c r="J18" s="12">
        <f t="shared" si="55"/>
        <v>1727.9999999999998</v>
      </c>
      <c r="K18" s="12">
        <f t="shared" si="55"/>
        <v>1421.6399999999999</v>
      </c>
      <c r="L18" s="12">
        <f t="shared" si="55"/>
        <v>2542.6799999999994</v>
      </c>
      <c r="M18" s="12">
        <f t="shared" si="55"/>
        <v>1225.8</v>
      </c>
      <c r="N18" s="12">
        <f t="shared" si="55"/>
        <v>1046.8799999999999</v>
      </c>
      <c r="O18" s="12">
        <f t="shared" si="55"/>
        <v>1743.4799999999998</v>
      </c>
      <c r="P18" s="12">
        <f t="shared" si="55"/>
        <v>1891.4399999999998</v>
      </c>
      <c r="Q18" s="12">
        <f t="shared" si="55"/>
        <v>1827.36</v>
      </c>
      <c r="R18" s="12">
        <f t="shared" si="55"/>
        <v>1857.2399999999998</v>
      </c>
      <c r="S18" s="12">
        <f t="shared" si="55"/>
        <v>1885.6799999999996</v>
      </c>
      <c r="T18" s="12">
        <f t="shared" si="55"/>
        <v>599.75999999999988</v>
      </c>
      <c r="U18" s="33" t="s">
        <v>23</v>
      </c>
      <c r="V18" s="34" t="s">
        <v>6</v>
      </c>
      <c r="W18" s="28">
        <v>0.3</v>
      </c>
      <c r="X18" s="12">
        <f>$W$18*12*X35</f>
        <v>1789.1999999999998</v>
      </c>
      <c r="Y18" s="33" t="s">
        <v>23</v>
      </c>
      <c r="Z18" s="34" t="s">
        <v>6</v>
      </c>
      <c r="AA18" s="28">
        <v>0.3</v>
      </c>
      <c r="AB18" s="12">
        <f>$AA$18*12*AB35</f>
        <v>1244.1599999999999</v>
      </c>
      <c r="AC18" s="12">
        <f t="shared" ref="AC18:AD18" si="56">$AA$18*12*AC35</f>
        <v>1921.32</v>
      </c>
      <c r="AD18" s="12">
        <f t="shared" si="56"/>
        <v>1762.1999999999998</v>
      </c>
      <c r="AE18" s="50" t="s">
        <v>23</v>
      </c>
      <c r="AF18" s="51" t="s">
        <v>6</v>
      </c>
      <c r="AG18" s="47">
        <v>0.3</v>
      </c>
      <c r="AH18" s="12">
        <f>$AG$18*12*AH35</f>
        <v>1175.3999999999999</v>
      </c>
      <c r="AI18" s="12">
        <f t="shared" ref="AI18:AM18" si="57">$AG$18*12*AI35</f>
        <v>1903.6799999999996</v>
      </c>
      <c r="AJ18" s="12">
        <f t="shared" si="57"/>
        <v>1172.5199999999998</v>
      </c>
      <c r="AK18" s="12">
        <f t="shared" si="57"/>
        <v>1898.6399999999996</v>
      </c>
      <c r="AL18" s="12">
        <f t="shared" si="57"/>
        <v>1254.5999999999999</v>
      </c>
      <c r="AM18" s="12">
        <f t="shared" si="57"/>
        <v>1171.4399999999998</v>
      </c>
      <c r="AN18" s="12">
        <f>$AG$18*12*AN35</f>
        <v>1212.8399999999997</v>
      </c>
      <c r="AO18" s="12">
        <f t="shared" ref="AO18:AS18" si="58">$AG$18*12*AO35</f>
        <v>1209.96</v>
      </c>
      <c r="AP18" s="12">
        <f t="shared" si="58"/>
        <v>1194.48</v>
      </c>
      <c r="AQ18" s="12">
        <f t="shared" si="58"/>
        <v>1198.4399999999998</v>
      </c>
      <c r="AR18" s="12">
        <f t="shared" si="58"/>
        <v>1171.4399999999998</v>
      </c>
      <c r="AS18" s="12">
        <f t="shared" si="58"/>
        <v>1167.1199999999999</v>
      </c>
      <c r="AT18" s="12">
        <f t="shared" ref="AT18:AX18" si="59">$AG$18*12*AT35</f>
        <v>2500.1999999999998</v>
      </c>
      <c r="AU18" s="12">
        <f t="shared" si="59"/>
        <v>2599.92</v>
      </c>
      <c r="AV18" s="12">
        <f t="shared" si="59"/>
        <v>2595.96</v>
      </c>
      <c r="AW18" s="12">
        <f t="shared" si="59"/>
        <v>2615.0399999999995</v>
      </c>
      <c r="AX18" s="12">
        <f t="shared" si="59"/>
        <v>2618.64</v>
      </c>
      <c r="AY18" s="12">
        <f t="shared" ref="AY18:BB18" si="60">$AG$18*12*AY35</f>
        <v>1913.76</v>
      </c>
      <c r="AZ18" s="12">
        <f t="shared" si="60"/>
        <v>1879.56</v>
      </c>
      <c r="BA18" s="12">
        <f t="shared" si="60"/>
        <v>1930.6799999999996</v>
      </c>
      <c r="BB18" s="12">
        <f t="shared" si="60"/>
        <v>2011.32</v>
      </c>
    </row>
    <row r="19" spans="1:54" s="13" customFormat="1" ht="38.25" customHeight="1" x14ac:dyDescent="0.2">
      <c r="A19" s="30" t="s">
        <v>24</v>
      </c>
      <c r="B19" s="28" t="s">
        <v>39</v>
      </c>
      <c r="C19" s="28">
        <v>7.0000000000000007E-2</v>
      </c>
      <c r="D19" s="12">
        <f>$C$19*12*D35</f>
        <v>482.83199999999999</v>
      </c>
      <c r="E19" s="12">
        <f t="shared" ref="E19:T19" si="61">$C$19*12*E35</f>
        <v>141.876</v>
      </c>
      <c r="F19" s="12">
        <f t="shared" si="61"/>
        <v>329.19600000000003</v>
      </c>
      <c r="G19" s="12">
        <f t="shared" si="61"/>
        <v>597.49199999999996</v>
      </c>
      <c r="H19" s="12">
        <f t="shared" si="61"/>
        <v>281.14800000000002</v>
      </c>
      <c r="I19" s="12">
        <f t="shared" si="61"/>
        <v>563.80800000000011</v>
      </c>
      <c r="J19" s="12">
        <f t="shared" si="61"/>
        <v>403.20000000000005</v>
      </c>
      <c r="K19" s="12">
        <f t="shared" si="61"/>
        <v>331.71600000000001</v>
      </c>
      <c r="L19" s="12">
        <f t="shared" si="61"/>
        <v>593.29200000000003</v>
      </c>
      <c r="M19" s="12">
        <f t="shared" si="61"/>
        <v>286.02000000000004</v>
      </c>
      <c r="N19" s="12">
        <f t="shared" si="61"/>
        <v>244.27200000000002</v>
      </c>
      <c r="O19" s="12">
        <f t="shared" si="61"/>
        <v>406.81200000000007</v>
      </c>
      <c r="P19" s="12">
        <f t="shared" si="61"/>
        <v>441.33600000000001</v>
      </c>
      <c r="Q19" s="12">
        <f t="shared" si="61"/>
        <v>426.38400000000007</v>
      </c>
      <c r="R19" s="12">
        <f t="shared" si="61"/>
        <v>433.35599999999999</v>
      </c>
      <c r="S19" s="12">
        <f t="shared" si="61"/>
        <v>439.99200000000002</v>
      </c>
      <c r="T19" s="12">
        <f t="shared" si="61"/>
        <v>139.94400000000002</v>
      </c>
      <c r="U19" s="30" t="s">
        <v>24</v>
      </c>
      <c r="V19" s="28" t="s">
        <v>39</v>
      </c>
      <c r="W19" s="28">
        <v>7.0000000000000007E-2</v>
      </c>
      <c r="X19" s="12">
        <f>$W$19*12*X35</f>
        <v>417.48</v>
      </c>
      <c r="Y19" s="30" t="s">
        <v>24</v>
      </c>
      <c r="Z19" s="28" t="s">
        <v>39</v>
      </c>
      <c r="AA19" s="28">
        <v>7.0000000000000007E-2</v>
      </c>
      <c r="AB19" s="12">
        <f>$AA$19*12*AB35</f>
        <v>290.30400000000003</v>
      </c>
      <c r="AC19" s="12">
        <f t="shared" ref="AC19:AD19" si="62">$AA$19*12*AC35</f>
        <v>448.30800000000011</v>
      </c>
      <c r="AD19" s="12">
        <f t="shared" si="62"/>
        <v>411.18000000000006</v>
      </c>
      <c r="AE19" s="50" t="s">
        <v>24</v>
      </c>
      <c r="AF19" s="47" t="s">
        <v>39</v>
      </c>
      <c r="AG19" s="47">
        <v>7.0000000000000007E-2</v>
      </c>
      <c r="AH19" s="12">
        <f>$AG$19*12*AH35</f>
        <v>274.26000000000005</v>
      </c>
      <c r="AI19" s="12">
        <f t="shared" ref="AI19:AM19" si="63">$AG$19*12*AI35</f>
        <v>444.19200000000001</v>
      </c>
      <c r="AJ19" s="12">
        <f t="shared" si="63"/>
        <v>273.58800000000002</v>
      </c>
      <c r="AK19" s="12">
        <f t="shared" si="63"/>
        <v>443.01600000000002</v>
      </c>
      <c r="AL19" s="12">
        <f t="shared" si="63"/>
        <v>292.74</v>
      </c>
      <c r="AM19" s="12">
        <f t="shared" si="63"/>
        <v>273.33600000000001</v>
      </c>
      <c r="AN19" s="12">
        <f>$AG$19*12*AN35</f>
        <v>282.99599999999998</v>
      </c>
      <c r="AO19" s="12">
        <f t="shared" ref="AO19:AS19" si="64">$AG$19*12*AO35</f>
        <v>282.32400000000007</v>
      </c>
      <c r="AP19" s="12">
        <f t="shared" si="64"/>
        <v>278.71200000000005</v>
      </c>
      <c r="AQ19" s="12">
        <f t="shared" si="64"/>
        <v>279.63600000000002</v>
      </c>
      <c r="AR19" s="12">
        <f t="shared" si="64"/>
        <v>273.33600000000001</v>
      </c>
      <c r="AS19" s="12">
        <f t="shared" si="64"/>
        <v>272.32800000000003</v>
      </c>
      <c r="AT19" s="12">
        <f t="shared" ref="AT19:AX19" si="65">$AG$19*12*AT35</f>
        <v>583.38000000000011</v>
      </c>
      <c r="AU19" s="12">
        <f t="shared" si="65"/>
        <v>606.64800000000014</v>
      </c>
      <c r="AV19" s="12">
        <f t="shared" si="65"/>
        <v>605.72400000000005</v>
      </c>
      <c r="AW19" s="12">
        <f t="shared" si="65"/>
        <v>610.17600000000004</v>
      </c>
      <c r="AX19" s="12">
        <f t="shared" si="65"/>
        <v>611.01600000000008</v>
      </c>
      <c r="AY19" s="12">
        <f t="shared" ref="AY19:BB19" si="66">$AG$19*12*AY35</f>
        <v>446.54400000000004</v>
      </c>
      <c r="AZ19" s="12">
        <f t="shared" si="66"/>
        <v>438.56400000000008</v>
      </c>
      <c r="BA19" s="12">
        <f t="shared" si="66"/>
        <v>450.49200000000002</v>
      </c>
      <c r="BB19" s="12">
        <f t="shared" si="66"/>
        <v>469.30800000000011</v>
      </c>
    </row>
    <row r="20" spans="1:54" s="13" customFormat="1" x14ac:dyDescent="0.2">
      <c r="A20" s="32" t="s">
        <v>25</v>
      </c>
      <c r="B20" s="34" t="s">
        <v>45</v>
      </c>
      <c r="C20" s="28">
        <v>3.34</v>
      </c>
      <c r="D20" s="12">
        <f>$C$20*12*D35</f>
        <v>23037.983999999997</v>
      </c>
      <c r="E20" s="12">
        <f t="shared" ref="E20:T20" si="67">$C$20*12*E35</f>
        <v>6769.5119999999997</v>
      </c>
      <c r="F20" s="12">
        <f t="shared" si="67"/>
        <v>15707.351999999999</v>
      </c>
      <c r="G20" s="12">
        <f t="shared" si="67"/>
        <v>28508.903999999999</v>
      </c>
      <c r="H20" s="12">
        <f t="shared" si="67"/>
        <v>13414.776</v>
      </c>
      <c r="I20" s="12">
        <f t="shared" si="67"/>
        <v>26901.696</v>
      </c>
      <c r="J20" s="12">
        <f t="shared" si="67"/>
        <v>19238.399999999998</v>
      </c>
      <c r="K20" s="12">
        <f t="shared" si="67"/>
        <v>15827.591999999999</v>
      </c>
      <c r="L20" s="12">
        <f t="shared" si="67"/>
        <v>28308.503999999997</v>
      </c>
      <c r="M20" s="12">
        <f t="shared" si="67"/>
        <v>13647.24</v>
      </c>
      <c r="N20" s="12">
        <f t="shared" si="67"/>
        <v>11655.263999999999</v>
      </c>
      <c r="O20" s="12">
        <f t="shared" si="67"/>
        <v>19410.743999999999</v>
      </c>
      <c r="P20" s="12">
        <f t="shared" si="67"/>
        <v>21058.031999999999</v>
      </c>
      <c r="Q20" s="12">
        <f t="shared" si="67"/>
        <v>20344.608</v>
      </c>
      <c r="R20" s="12">
        <f t="shared" si="67"/>
        <v>20677.271999999997</v>
      </c>
      <c r="S20" s="12">
        <f t="shared" si="67"/>
        <v>20993.903999999999</v>
      </c>
      <c r="T20" s="12">
        <f t="shared" si="67"/>
        <v>6677.3279999999995</v>
      </c>
      <c r="U20" s="32" t="s">
        <v>25</v>
      </c>
      <c r="V20" s="34" t="s">
        <v>45</v>
      </c>
      <c r="W20" s="28">
        <v>3.34</v>
      </c>
      <c r="X20" s="12">
        <f>$W$20*12*X35</f>
        <v>19919.759999999998</v>
      </c>
      <c r="Y20" s="32" t="s">
        <v>25</v>
      </c>
      <c r="Z20" s="34" t="s">
        <v>45</v>
      </c>
      <c r="AA20" s="28">
        <v>3.34</v>
      </c>
      <c r="AB20" s="12">
        <f>$AA$20*12*AB35</f>
        <v>13851.648000000001</v>
      </c>
      <c r="AC20" s="12">
        <f t="shared" ref="AC20:AD20" si="68">$AA$20*12*AC35</f>
        <v>21390.696</v>
      </c>
      <c r="AD20" s="12">
        <f t="shared" si="68"/>
        <v>19619.16</v>
      </c>
      <c r="AE20" s="49" t="s">
        <v>25</v>
      </c>
      <c r="AF20" s="51" t="s">
        <v>45</v>
      </c>
      <c r="AG20" s="47">
        <v>3.34</v>
      </c>
      <c r="AH20" s="12">
        <f>$AG$20*12*AH35</f>
        <v>13086.119999999999</v>
      </c>
      <c r="AI20" s="12">
        <f t="shared" ref="AI20:AM20" si="69">$AG$20*12*AI35</f>
        <v>21194.303999999996</v>
      </c>
      <c r="AJ20" s="12">
        <f t="shared" si="69"/>
        <v>13054.055999999999</v>
      </c>
      <c r="AK20" s="12">
        <f t="shared" si="69"/>
        <v>21138.191999999999</v>
      </c>
      <c r="AL20" s="12">
        <f t="shared" si="69"/>
        <v>13967.88</v>
      </c>
      <c r="AM20" s="12">
        <f t="shared" si="69"/>
        <v>13042.031999999999</v>
      </c>
      <c r="AN20" s="12">
        <f>$AG$20*12*AN35</f>
        <v>13502.951999999999</v>
      </c>
      <c r="AO20" s="12">
        <f t="shared" ref="AO20:AS20" si="70">$AG$20*12*AO35</f>
        <v>13470.888000000001</v>
      </c>
      <c r="AP20" s="12">
        <f t="shared" si="70"/>
        <v>13298.544</v>
      </c>
      <c r="AQ20" s="12">
        <f t="shared" si="70"/>
        <v>13342.631999999998</v>
      </c>
      <c r="AR20" s="12">
        <f t="shared" si="70"/>
        <v>13042.031999999999</v>
      </c>
      <c r="AS20" s="12">
        <f t="shared" si="70"/>
        <v>12993.936</v>
      </c>
      <c r="AT20" s="12">
        <f t="shared" ref="AT20:AX20" si="71">$AG$20*12*AT35</f>
        <v>27835.559999999998</v>
      </c>
      <c r="AU20" s="12">
        <f t="shared" si="71"/>
        <v>28945.776000000002</v>
      </c>
      <c r="AV20" s="12">
        <f t="shared" si="71"/>
        <v>28901.687999999998</v>
      </c>
      <c r="AW20" s="12">
        <f t="shared" si="71"/>
        <v>29114.111999999997</v>
      </c>
      <c r="AX20" s="12">
        <f t="shared" si="71"/>
        <v>29154.191999999999</v>
      </c>
      <c r="AY20" s="12">
        <f t="shared" ref="AY20:BB20" si="72">$AG$20*12*AY35</f>
        <v>21306.527999999998</v>
      </c>
      <c r="AZ20" s="12">
        <f t="shared" si="72"/>
        <v>20925.768</v>
      </c>
      <c r="BA20" s="12">
        <f t="shared" si="72"/>
        <v>21494.903999999999</v>
      </c>
      <c r="BB20" s="12">
        <f t="shared" si="72"/>
        <v>22392.696</v>
      </c>
    </row>
    <row r="21" spans="1:54" s="13" customFormat="1" ht="27.75" customHeight="1" x14ac:dyDescent="0.2">
      <c r="A21" s="32" t="s">
        <v>46</v>
      </c>
      <c r="B21" s="28" t="s">
        <v>1</v>
      </c>
      <c r="C21" s="28">
        <v>4.04</v>
      </c>
      <c r="D21" s="12">
        <f>$C$21*12*D35</f>
        <v>27866.304</v>
      </c>
      <c r="E21" s="12">
        <f t="shared" ref="E21:T21" si="73">$C$21*12*E35</f>
        <v>8188.2720000000008</v>
      </c>
      <c r="F21" s="12">
        <f t="shared" si="73"/>
        <v>18999.312000000002</v>
      </c>
      <c r="G21" s="12">
        <f t="shared" si="73"/>
        <v>34483.824000000001</v>
      </c>
      <c r="H21" s="12">
        <f t="shared" si="73"/>
        <v>16226.256000000001</v>
      </c>
      <c r="I21" s="12">
        <f t="shared" si="73"/>
        <v>32539.776000000005</v>
      </c>
      <c r="J21" s="12">
        <f t="shared" si="73"/>
        <v>23270.400000000001</v>
      </c>
      <c r="K21" s="12">
        <f t="shared" si="73"/>
        <v>19144.752</v>
      </c>
      <c r="L21" s="12">
        <f t="shared" si="73"/>
        <v>34241.423999999999</v>
      </c>
      <c r="M21" s="12">
        <f t="shared" si="73"/>
        <v>16507.440000000002</v>
      </c>
      <c r="N21" s="12">
        <f t="shared" si="73"/>
        <v>14097.984000000002</v>
      </c>
      <c r="O21" s="12">
        <f t="shared" si="73"/>
        <v>23478.864000000001</v>
      </c>
      <c r="P21" s="12">
        <f t="shared" si="73"/>
        <v>25471.392</v>
      </c>
      <c r="Q21" s="12">
        <f t="shared" si="73"/>
        <v>24608.448000000004</v>
      </c>
      <c r="R21" s="12">
        <f t="shared" si="73"/>
        <v>25010.832000000002</v>
      </c>
      <c r="S21" s="12">
        <f t="shared" si="73"/>
        <v>25393.824000000001</v>
      </c>
      <c r="T21" s="12">
        <f t="shared" si="73"/>
        <v>8076.768</v>
      </c>
      <c r="U21" s="32" t="s">
        <v>46</v>
      </c>
      <c r="V21" s="28" t="s">
        <v>1</v>
      </c>
      <c r="W21" s="28">
        <v>4.04</v>
      </c>
      <c r="X21" s="12">
        <f>$W$21*12*X35</f>
        <v>24094.560000000001</v>
      </c>
      <c r="Y21" s="32" t="s">
        <v>46</v>
      </c>
      <c r="Z21" s="28" t="s">
        <v>1</v>
      </c>
      <c r="AA21" s="28">
        <v>4.04</v>
      </c>
      <c r="AB21" s="12">
        <f>$AA$21*12*AB35</f>
        <v>16754.688000000002</v>
      </c>
      <c r="AC21" s="12">
        <f t="shared" ref="AC21:AD21" si="74">$AA$21*12*AC35</f>
        <v>25873.776000000005</v>
      </c>
      <c r="AD21" s="12">
        <f t="shared" si="74"/>
        <v>23730.960000000003</v>
      </c>
      <c r="AE21" s="49" t="s">
        <v>46</v>
      </c>
      <c r="AF21" s="47" t="s">
        <v>1</v>
      </c>
      <c r="AG21" s="47">
        <v>4.04</v>
      </c>
      <c r="AH21" s="12">
        <f>$AG$21*12*AH35</f>
        <v>15828.720000000001</v>
      </c>
      <c r="AI21" s="12">
        <f t="shared" ref="AI21:AM21" si="75">$AG$21*12*AI35</f>
        <v>25636.223999999998</v>
      </c>
      <c r="AJ21" s="12">
        <f t="shared" si="75"/>
        <v>15789.936000000002</v>
      </c>
      <c r="AK21" s="12">
        <f t="shared" si="75"/>
        <v>25568.352000000003</v>
      </c>
      <c r="AL21" s="12">
        <f t="shared" si="75"/>
        <v>16895.280000000002</v>
      </c>
      <c r="AM21" s="12">
        <f t="shared" si="75"/>
        <v>15775.392</v>
      </c>
      <c r="AN21" s="12">
        <f>$AG$21*12*AN35</f>
        <v>16332.912</v>
      </c>
      <c r="AO21" s="12">
        <f t="shared" ref="AO21:AS21" si="76">$AG$21*12*AO35</f>
        <v>16294.128000000002</v>
      </c>
      <c r="AP21" s="12">
        <f t="shared" si="76"/>
        <v>16085.664000000002</v>
      </c>
      <c r="AQ21" s="12">
        <f t="shared" si="76"/>
        <v>16138.992</v>
      </c>
      <c r="AR21" s="12">
        <f t="shared" si="76"/>
        <v>15775.392</v>
      </c>
      <c r="AS21" s="12">
        <f t="shared" si="76"/>
        <v>15717.216</v>
      </c>
      <c r="AT21" s="12">
        <f t="shared" ref="AT21:AX21" si="77">$AG$21*12*AT35</f>
        <v>33669.360000000001</v>
      </c>
      <c r="AU21" s="12">
        <f t="shared" si="77"/>
        <v>35012.256000000008</v>
      </c>
      <c r="AV21" s="12">
        <f t="shared" si="77"/>
        <v>34958.928000000007</v>
      </c>
      <c r="AW21" s="12">
        <f t="shared" si="77"/>
        <v>35215.872000000003</v>
      </c>
      <c r="AX21" s="12">
        <f t="shared" si="77"/>
        <v>35264.351999999999</v>
      </c>
      <c r="AY21" s="12">
        <f t="shared" ref="AY21:BB21" si="78">$AG$21*12*AY35</f>
        <v>25771.968000000004</v>
      </c>
      <c r="AZ21" s="12">
        <f t="shared" si="78"/>
        <v>25311.408000000003</v>
      </c>
      <c r="BA21" s="12">
        <f t="shared" si="78"/>
        <v>25999.824000000001</v>
      </c>
      <c r="BB21" s="12">
        <f t="shared" si="78"/>
        <v>27085.776000000005</v>
      </c>
    </row>
    <row r="22" spans="1:54" s="13" customFormat="1" ht="12.75" customHeight="1" x14ac:dyDescent="0.2">
      <c r="A22" s="31" t="s">
        <v>5</v>
      </c>
      <c r="B22" s="28"/>
      <c r="C22" s="35">
        <f>SUM(C23:C25)</f>
        <v>3.2199999999999998</v>
      </c>
      <c r="D22" s="18">
        <f>SUM(D23:D25)</f>
        <v>22210.272000000001</v>
      </c>
      <c r="E22" s="18">
        <f t="shared" ref="E22:T22" si="79">SUM(E23:E25)</f>
        <v>6526.2960000000003</v>
      </c>
      <c r="F22" s="18">
        <f t="shared" si="79"/>
        <v>15143.016</v>
      </c>
      <c r="G22" s="18">
        <f t="shared" si="79"/>
        <v>27484.631999999998</v>
      </c>
      <c r="H22" s="18">
        <f t="shared" si="79"/>
        <v>12932.807999999999</v>
      </c>
      <c r="I22" s="18">
        <f t="shared" si="79"/>
        <v>25935.168000000005</v>
      </c>
      <c r="J22" s="18">
        <f t="shared" si="79"/>
        <v>18547.2</v>
      </c>
      <c r="K22" s="18">
        <f t="shared" si="79"/>
        <v>15258.936</v>
      </c>
      <c r="L22" s="18">
        <f t="shared" si="79"/>
        <v>27291.432000000001</v>
      </c>
      <c r="M22" s="18">
        <f t="shared" si="79"/>
        <v>13156.920000000002</v>
      </c>
      <c r="N22" s="18">
        <f t="shared" si="79"/>
        <v>11236.512000000002</v>
      </c>
      <c r="O22" s="18">
        <f t="shared" si="79"/>
        <v>18713.351999999999</v>
      </c>
      <c r="P22" s="18">
        <f t="shared" si="79"/>
        <v>20301.456000000002</v>
      </c>
      <c r="Q22" s="18">
        <f t="shared" si="79"/>
        <v>19613.664000000001</v>
      </c>
      <c r="R22" s="18">
        <f t="shared" si="79"/>
        <v>19934.375999999997</v>
      </c>
      <c r="S22" s="18">
        <f t="shared" si="79"/>
        <v>20239.631999999998</v>
      </c>
      <c r="T22" s="18">
        <f t="shared" si="79"/>
        <v>6437.424</v>
      </c>
      <c r="U22" s="31" t="s">
        <v>5</v>
      </c>
      <c r="V22" s="28"/>
      <c r="W22" s="35">
        <f>SUM(W23:W25)</f>
        <v>3.2</v>
      </c>
      <c r="X22" s="18">
        <f>SUM(X23:X25)</f>
        <v>19084.8</v>
      </c>
      <c r="Y22" s="31" t="s">
        <v>5</v>
      </c>
      <c r="Z22" s="28"/>
      <c r="AA22" s="35">
        <f>SUM(AA23:AA25)</f>
        <v>2.34</v>
      </c>
      <c r="AB22" s="18">
        <f>SUM(AB23:AB25)</f>
        <v>9704.4480000000003</v>
      </c>
      <c r="AC22" s="18">
        <f t="shared" ref="AC22:AD22" si="80">SUM(AC23:AC25)</f>
        <v>14986.296</v>
      </c>
      <c r="AD22" s="18">
        <f t="shared" si="80"/>
        <v>13745.16</v>
      </c>
      <c r="AE22" s="39" t="s">
        <v>5</v>
      </c>
      <c r="AF22" s="47"/>
      <c r="AG22" s="48">
        <f>SUM(AG23:AG25)</f>
        <v>4.34</v>
      </c>
      <c r="AH22" s="18">
        <f>SUM(AH23:AH25)</f>
        <v>17004.12</v>
      </c>
      <c r="AI22" s="18">
        <f t="shared" ref="AI22:AM22" si="81">SUM(AI23:AI25)</f>
        <v>27539.903999999995</v>
      </c>
      <c r="AJ22" s="18">
        <f t="shared" si="81"/>
        <v>16962.455999999998</v>
      </c>
      <c r="AK22" s="18">
        <f t="shared" si="81"/>
        <v>27466.991999999998</v>
      </c>
      <c r="AL22" s="18">
        <f t="shared" si="81"/>
        <v>18149.879999999997</v>
      </c>
      <c r="AM22" s="18">
        <f t="shared" si="81"/>
        <v>16946.831999999999</v>
      </c>
      <c r="AN22" s="18">
        <f>SUM(AN23:AN25)</f>
        <v>17545.751999999997</v>
      </c>
      <c r="AO22" s="18">
        <f t="shared" ref="AO22" si="82">SUM(AO23:AO25)</f>
        <v>17504.088</v>
      </c>
      <c r="AP22" s="18">
        <f t="shared" ref="AP22" si="83">SUM(AP23:AP25)</f>
        <v>17280.144</v>
      </c>
      <c r="AQ22" s="18">
        <f t="shared" ref="AQ22" si="84">SUM(AQ23:AQ25)</f>
        <v>17337.432000000001</v>
      </c>
      <c r="AR22" s="18">
        <f t="shared" ref="AR22" si="85">SUM(AR23:AR25)</f>
        <v>16946.831999999999</v>
      </c>
      <c r="AS22" s="18">
        <f t="shared" ref="AS22" si="86">SUM(AS23:AS25)</f>
        <v>16884.335999999999</v>
      </c>
      <c r="AT22" s="18">
        <f t="shared" ref="AT22" si="87">SUM(AT23:AT25)</f>
        <v>36169.56</v>
      </c>
      <c r="AU22" s="18">
        <f t="shared" ref="AU22" si="88">SUM(AU23:AU25)</f>
        <v>37612.175999999999</v>
      </c>
      <c r="AV22" s="18">
        <f t="shared" ref="AV22" si="89">SUM(AV23:AV25)</f>
        <v>37554.888000000006</v>
      </c>
      <c r="AW22" s="18">
        <f t="shared" ref="AW22" si="90">SUM(AW23:AW25)</f>
        <v>37830.911999999997</v>
      </c>
      <c r="AX22" s="18">
        <f t="shared" ref="AX22" si="91">SUM(AX23:AX25)</f>
        <v>37882.991999999998</v>
      </c>
      <c r="AY22" s="18">
        <f t="shared" ref="AY22" si="92">SUM(AY23:AY25)</f>
        <v>27685.727999999996</v>
      </c>
      <c r="AZ22" s="18">
        <f t="shared" ref="AZ22" si="93">SUM(AZ23:AZ25)</f>
        <v>27190.968000000001</v>
      </c>
      <c r="BA22" s="18">
        <f t="shared" ref="BA22" si="94">SUM(BA23:BA25)</f>
        <v>27930.503999999994</v>
      </c>
      <c r="BB22" s="18">
        <f t="shared" ref="BB22" si="95">SUM(BB23:BB25)</f>
        <v>29097.096000000001</v>
      </c>
    </row>
    <row r="23" spans="1:54" s="13" customFormat="1" ht="39.75" customHeight="1" x14ac:dyDescent="0.2">
      <c r="A23" s="30" t="s">
        <v>33</v>
      </c>
      <c r="B23" s="28" t="s">
        <v>1</v>
      </c>
      <c r="C23" s="28">
        <v>1.1100000000000001</v>
      </c>
      <c r="D23" s="12">
        <f>$C$23*D35*12</f>
        <v>7656.3360000000002</v>
      </c>
      <c r="E23" s="12">
        <f t="shared" ref="E23:T23" si="96">$C$23*E35*12</f>
        <v>2249.748</v>
      </c>
      <c r="F23" s="12">
        <f t="shared" si="96"/>
        <v>5220.1080000000002</v>
      </c>
      <c r="G23" s="12">
        <f t="shared" si="96"/>
        <v>9474.5159999999996</v>
      </c>
      <c r="H23" s="12">
        <f t="shared" si="96"/>
        <v>4458.2039999999997</v>
      </c>
      <c r="I23" s="12">
        <f t="shared" si="96"/>
        <v>8940.3840000000018</v>
      </c>
      <c r="J23" s="12">
        <f t="shared" si="96"/>
        <v>6393.6</v>
      </c>
      <c r="K23" s="12">
        <f t="shared" si="96"/>
        <v>5260.0680000000002</v>
      </c>
      <c r="L23" s="12">
        <f t="shared" si="96"/>
        <v>9407.9160000000011</v>
      </c>
      <c r="M23" s="12">
        <f t="shared" si="96"/>
        <v>4535.4600000000009</v>
      </c>
      <c r="N23" s="12">
        <f t="shared" si="96"/>
        <v>3873.456000000001</v>
      </c>
      <c r="O23" s="12">
        <f t="shared" si="96"/>
        <v>6450.8760000000011</v>
      </c>
      <c r="P23" s="12">
        <f t="shared" si="96"/>
        <v>6998.3280000000013</v>
      </c>
      <c r="Q23" s="12">
        <f t="shared" si="96"/>
        <v>6761.232</v>
      </c>
      <c r="R23" s="12">
        <f t="shared" si="96"/>
        <v>6871.7880000000005</v>
      </c>
      <c r="S23" s="12">
        <f t="shared" si="96"/>
        <v>6977.0159999999996</v>
      </c>
      <c r="T23" s="12">
        <f t="shared" si="96"/>
        <v>2219.1120000000001</v>
      </c>
      <c r="U23" s="30" t="s">
        <v>33</v>
      </c>
      <c r="V23" s="28" t="s">
        <v>1</v>
      </c>
      <c r="W23" s="28">
        <v>1.1100000000000001</v>
      </c>
      <c r="X23" s="12">
        <f>$W$23*X35*12</f>
        <v>6620.0400000000009</v>
      </c>
      <c r="Y23" s="44" t="s">
        <v>33</v>
      </c>
      <c r="Z23" s="28" t="s">
        <v>1</v>
      </c>
      <c r="AA23" s="28">
        <v>1.1299999999999999</v>
      </c>
      <c r="AB23" s="12">
        <f>$AA$23*AB35*12</f>
        <v>4686.3359999999993</v>
      </c>
      <c r="AC23" s="12">
        <f t="shared" ref="AC23:AD23" si="97">$AA$23*AC35*12</f>
        <v>7236.9719999999998</v>
      </c>
      <c r="AD23" s="12">
        <f t="shared" si="97"/>
        <v>6637.62</v>
      </c>
      <c r="AE23" s="30" t="s">
        <v>33</v>
      </c>
      <c r="AF23" s="47" t="s">
        <v>1</v>
      </c>
      <c r="AG23" s="47">
        <v>1.1299999999999999</v>
      </c>
      <c r="AH23" s="12">
        <f>$AG$23*AH35*12</f>
        <v>4427.34</v>
      </c>
      <c r="AI23" s="12">
        <f t="shared" ref="AI23:AM23" si="98">$AG$23*AI35*12</f>
        <v>7170.5279999999984</v>
      </c>
      <c r="AJ23" s="12">
        <f t="shared" si="98"/>
        <v>4416.4919999999993</v>
      </c>
      <c r="AK23" s="12">
        <f t="shared" si="98"/>
        <v>7151.5439999999981</v>
      </c>
      <c r="AL23" s="12">
        <f t="shared" si="98"/>
        <v>4725.66</v>
      </c>
      <c r="AM23" s="12">
        <f t="shared" si="98"/>
        <v>4412.4239999999991</v>
      </c>
      <c r="AN23" s="12">
        <f>$AG$23*AN35*12</f>
        <v>4568.3639999999996</v>
      </c>
      <c r="AO23" s="12">
        <f t="shared" ref="AO23:AS23" si="99">$AG$23*AO35*12</f>
        <v>4557.5159999999996</v>
      </c>
      <c r="AP23" s="12">
        <f t="shared" si="99"/>
        <v>4499.2079999999996</v>
      </c>
      <c r="AQ23" s="12">
        <f t="shared" si="99"/>
        <v>4514.1239999999998</v>
      </c>
      <c r="AR23" s="12">
        <f t="shared" si="99"/>
        <v>4412.4239999999991</v>
      </c>
      <c r="AS23" s="12">
        <f t="shared" si="99"/>
        <v>4396.1519999999991</v>
      </c>
      <c r="AT23" s="12">
        <f t="shared" ref="AT23:AX23" si="100">$AG$23*AT35*12</f>
        <v>9417.42</v>
      </c>
      <c r="AU23" s="12">
        <f t="shared" si="100"/>
        <v>9793.0319999999992</v>
      </c>
      <c r="AV23" s="12">
        <f t="shared" si="100"/>
        <v>9778.116</v>
      </c>
      <c r="AW23" s="12">
        <f t="shared" si="100"/>
        <v>9849.9839999999986</v>
      </c>
      <c r="AX23" s="12">
        <f t="shared" si="100"/>
        <v>9863.5439999999981</v>
      </c>
      <c r="AY23" s="12">
        <f t="shared" ref="AY23:BB23" si="101">$AG$23*AY35*12</f>
        <v>7208.4959999999992</v>
      </c>
      <c r="AZ23" s="12">
        <f t="shared" si="101"/>
        <v>7079.6759999999995</v>
      </c>
      <c r="BA23" s="12">
        <f t="shared" si="101"/>
        <v>7272.2279999999992</v>
      </c>
      <c r="BB23" s="12">
        <f t="shared" si="101"/>
        <v>7575.9719999999998</v>
      </c>
    </row>
    <row r="24" spans="1:54" s="13" customFormat="1" ht="59.25" customHeight="1" x14ac:dyDescent="0.2">
      <c r="A24" s="30" t="s">
        <v>34</v>
      </c>
      <c r="B24" s="34" t="s">
        <v>4</v>
      </c>
      <c r="C24" s="28">
        <v>0.16</v>
      </c>
      <c r="D24" s="12">
        <f>$C$24*D35*12</f>
        <v>1103.616</v>
      </c>
      <c r="E24" s="12">
        <f t="shared" ref="E24:T24" si="102">$C$24*E35*12</f>
        <v>324.28800000000001</v>
      </c>
      <c r="F24" s="12">
        <f t="shared" si="102"/>
        <v>752.44799999999998</v>
      </c>
      <c r="G24" s="12">
        <f t="shared" si="102"/>
        <v>1365.6959999999999</v>
      </c>
      <c r="H24" s="12">
        <f t="shared" si="102"/>
        <v>642.62400000000002</v>
      </c>
      <c r="I24" s="12">
        <f t="shared" si="102"/>
        <v>1288.7040000000002</v>
      </c>
      <c r="J24" s="12">
        <f t="shared" si="102"/>
        <v>921.59999999999991</v>
      </c>
      <c r="K24" s="12">
        <f t="shared" si="102"/>
        <v>758.20799999999997</v>
      </c>
      <c r="L24" s="12">
        <f t="shared" si="102"/>
        <v>1356.096</v>
      </c>
      <c r="M24" s="12">
        <f t="shared" si="102"/>
        <v>653.76</v>
      </c>
      <c r="N24" s="12">
        <f t="shared" si="102"/>
        <v>558.33600000000001</v>
      </c>
      <c r="O24" s="12">
        <f t="shared" si="102"/>
        <v>929.85599999999999</v>
      </c>
      <c r="P24" s="12">
        <f t="shared" si="102"/>
        <v>1008.7679999999999</v>
      </c>
      <c r="Q24" s="12">
        <f t="shared" si="102"/>
        <v>974.5920000000001</v>
      </c>
      <c r="R24" s="12">
        <f t="shared" si="102"/>
        <v>990.52800000000002</v>
      </c>
      <c r="S24" s="12">
        <f t="shared" si="102"/>
        <v>1005.6959999999999</v>
      </c>
      <c r="T24" s="12">
        <f t="shared" si="102"/>
        <v>319.87199999999996</v>
      </c>
      <c r="U24" s="30" t="s">
        <v>34</v>
      </c>
      <c r="V24" s="34" t="s">
        <v>4</v>
      </c>
      <c r="W24" s="28">
        <v>0.16</v>
      </c>
      <c r="X24" s="12">
        <f>$W$24*X35*12</f>
        <v>954.24</v>
      </c>
      <c r="Y24" s="44" t="s">
        <v>34</v>
      </c>
      <c r="Z24" s="34" t="s">
        <v>4</v>
      </c>
      <c r="AA24" s="28">
        <v>0.16</v>
      </c>
      <c r="AB24" s="12">
        <f>$AA$24*AB35*12</f>
        <v>663.55200000000013</v>
      </c>
      <c r="AC24" s="12">
        <f t="shared" ref="AC24:AD24" si="103">$AA$24*AC35*12</f>
        <v>1024.7040000000002</v>
      </c>
      <c r="AD24" s="12">
        <f t="shared" si="103"/>
        <v>939.84000000000015</v>
      </c>
      <c r="AE24" s="30" t="s">
        <v>34</v>
      </c>
      <c r="AF24" s="51" t="s">
        <v>4</v>
      </c>
      <c r="AG24" s="47">
        <v>0.16</v>
      </c>
      <c r="AH24" s="12">
        <f>$AG$24*AH35*12</f>
        <v>626.88</v>
      </c>
      <c r="AI24" s="12">
        <f t="shared" ref="AI24:AM24" si="104">$AG$24*AI35*12</f>
        <v>1015.2959999999998</v>
      </c>
      <c r="AJ24" s="12">
        <f t="shared" si="104"/>
        <v>625.34400000000005</v>
      </c>
      <c r="AK24" s="12">
        <f t="shared" si="104"/>
        <v>1012.6079999999999</v>
      </c>
      <c r="AL24" s="12">
        <f t="shared" si="104"/>
        <v>669.12</v>
      </c>
      <c r="AM24" s="12">
        <f t="shared" si="104"/>
        <v>624.76800000000003</v>
      </c>
      <c r="AN24" s="12">
        <f>$AG$24*AN35*12</f>
        <v>646.84799999999996</v>
      </c>
      <c r="AO24" s="12">
        <f t="shared" ref="AO24:AS24" si="105">$AG$24*AO35*12</f>
        <v>645.31200000000001</v>
      </c>
      <c r="AP24" s="12">
        <f t="shared" si="105"/>
        <v>637.05600000000004</v>
      </c>
      <c r="AQ24" s="12">
        <f t="shared" si="105"/>
        <v>639.16799999999989</v>
      </c>
      <c r="AR24" s="12">
        <f t="shared" si="105"/>
        <v>624.76800000000003</v>
      </c>
      <c r="AS24" s="12">
        <f t="shared" si="105"/>
        <v>622.46399999999994</v>
      </c>
      <c r="AT24" s="12">
        <f t="shared" ref="AT24:AX24" si="106">$AG$24*AT35*12</f>
        <v>1333.44</v>
      </c>
      <c r="AU24" s="12">
        <f t="shared" si="106"/>
        <v>1386.624</v>
      </c>
      <c r="AV24" s="12">
        <f t="shared" si="106"/>
        <v>1384.5120000000002</v>
      </c>
      <c r="AW24" s="12">
        <f t="shared" si="106"/>
        <v>1394.6880000000001</v>
      </c>
      <c r="AX24" s="12">
        <f t="shared" si="106"/>
        <v>1396.6079999999999</v>
      </c>
      <c r="AY24" s="12">
        <f t="shared" ref="AY24:BB24" si="107">$AG$24*AY35*12</f>
        <v>1020.6720000000001</v>
      </c>
      <c r="AZ24" s="12">
        <f t="shared" si="107"/>
        <v>1002.432</v>
      </c>
      <c r="BA24" s="12">
        <f t="shared" si="107"/>
        <v>1029.6959999999999</v>
      </c>
      <c r="BB24" s="12">
        <f t="shared" si="107"/>
        <v>1072.7040000000002</v>
      </c>
    </row>
    <row r="25" spans="1:54" s="13" customFormat="1" ht="73.5" customHeight="1" x14ac:dyDescent="0.2">
      <c r="A25" s="30" t="s">
        <v>47</v>
      </c>
      <c r="B25" s="28" t="s">
        <v>3</v>
      </c>
      <c r="C25" s="28">
        <v>1.95</v>
      </c>
      <c r="D25" s="24">
        <f>$C$25*D35*12</f>
        <v>13450.32</v>
      </c>
      <c r="E25" s="24">
        <f t="shared" ref="E25:T25" si="108">$C$25*E35*12</f>
        <v>3952.26</v>
      </c>
      <c r="F25" s="24">
        <f t="shared" si="108"/>
        <v>9170.4599999999991</v>
      </c>
      <c r="G25" s="24">
        <f t="shared" si="108"/>
        <v>16644.419999999998</v>
      </c>
      <c r="H25" s="24">
        <f t="shared" si="108"/>
        <v>7831.98</v>
      </c>
      <c r="I25" s="24">
        <f t="shared" si="108"/>
        <v>15706.080000000002</v>
      </c>
      <c r="J25" s="24">
        <f t="shared" si="108"/>
        <v>11232</v>
      </c>
      <c r="K25" s="24">
        <f t="shared" si="108"/>
        <v>9240.66</v>
      </c>
      <c r="L25" s="24">
        <f t="shared" si="108"/>
        <v>16527.419999999998</v>
      </c>
      <c r="M25" s="24">
        <f t="shared" si="108"/>
        <v>7967.7000000000007</v>
      </c>
      <c r="N25" s="24">
        <f t="shared" si="108"/>
        <v>6804.7200000000012</v>
      </c>
      <c r="O25" s="24">
        <f t="shared" si="108"/>
        <v>11332.619999999999</v>
      </c>
      <c r="P25" s="24">
        <f t="shared" si="108"/>
        <v>12294.36</v>
      </c>
      <c r="Q25" s="24">
        <f t="shared" si="108"/>
        <v>11877.84</v>
      </c>
      <c r="R25" s="24">
        <f t="shared" si="108"/>
        <v>12072.059999999998</v>
      </c>
      <c r="S25" s="24">
        <f t="shared" si="108"/>
        <v>12256.919999999998</v>
      </c>
      <c r="T25" s="24">
        <f t="shared" si="108"/>
        <v>3898.44</v>
      </c>
      <c r="U25" s="30" t="s">
        <v>47</v>
      </c>
      <c r="V25" s="28" t="s">
        <v>3</v>
      </c>
      <c r="W25" s="28">
        <v>1.93</v>
      </c>
      <c r="X25" s="24">
        <f>$W$25*X35*12</f>
        <v>11510.519999999999</v>
      </c>
      <c r="Y25" s="44" t="s">
        <v>58</v>
      </c>
      <c r="Z25" s="28" t="s">
        <v>3</v>
      </c>
      <c r="AA25" s="28">
        <v>1.05</v>
      </c>
      <c r="AB25" s="24">
        <f>$AA$25*AB35*12</f>
        <v>4354.5600000000004</v>
      </c>
      <c r="AC25" s="24">
        <f t="shared" ref="AC25:AD25" si="109">$AA$25*AC35*12</f>
        <v>6724.6200000000008</v>
      </c>
      <c r="AD25" s="24">
        <f t="shared" si="109"/>
        <v>6167.7000000000007</v>
      </c>
      <c r="AE25" s="30" t="s">
        <v>62</v>
      </c>
      <c r="AF25" s="47" t="s">
        <v>3</v>
      </c>
      <c r="AG25" s="47">
        <v>3.05</v>
      </c>
      <c r="AH25" s="24">
        <f>$AG$25*AH35*12</f>
        <v>11949.9</v>
      </c>
      <c r="AI25" s="24">
        <f t="shared" ref="AI25:AM25" si="110">$AG$25*AI35*12</f>
        <v>19354.079999999994</v>
      </c>
      <c r="AJ25" s="24">
        <f t="shared" si="110"/>
        <v>11920.619999999999</v>
      </c>
      <c r="AK25" s="24">
        <f t="shared" si="110"/>
        <v>19302.84</v>
      </c>
      <c r="AL25" s="24">
        <f t="shared" si="110"/>
        <v>12755.099999999999</v>
      </c>
      <c r="AM25" s="24">
        <f t="shared" si="110"/>
        <v>11909.64</v>
      </c>
      <c r="AN25" s="24">
        <f>$AG$25*AN35*12</f>
        <v>12330.539999999997</v>
      </c>
      <c r="AO25" s="24">
        <f t="shared" ref="AO25:AS25" si="111">$AG$25*AO35*12</f>
        <v>12301.26</v>
      </c>
      <c r="AP25" s="24">
        <f t="shared" si="111"/>
        <v>12143.880000000001</v>
      </c>
      <c r="AQ25" s="24">
        <f t="shared" si="111"/>
        <v>12184.14</v>
      </c>
      <c r="AR25" s="24">
        <f t="shared" si="111"/>
        <v>11909.64</v>
      </c>
      <c r="AS25" s="24">
        <f t="shared" si="111"/>
        <v>11865.72</v>
      </c>
      <c r="AT25" s="24">
        <f t="shared" ref="AT25:AX25" si="112">$AG$25*AT35*12</f>
        <v>25418.699999999997</v>
      </c>
      <c r="AU25" s="24">
        <f t="shared" si="112"/>
        <v>26432.52</v>
      </c>
      <c r="AV25" s="24">
        <f t="shared" si="112"/>
        <v>26392.260000000002</v>
      </c>
      <c r="AW25" s="24">
        <f t="shared" si="112"/>
        <v>26586.239999999998</v>
      </c>
      <c r="AX25" s="24">
        <f t="shared" si="112"/>
        <v>26622.839999999997</v>
      </c>
      <c r="AY25" s="24">
        <f t="shared" ref="AY25:BB25" si="113">$AG$25*AY35*12</f>
        <v>19456.559999999998</v>
      </c>
      <c r="AZ25" s="24">
        <f t="shared" si="113"/>
        <v>19108.86</v>
      </c>
      <c r="BA25" s="24">
        <f t="shared" si="113"/>
        <v>19628.579999999994</v>
      </c>
      <c r="BB25" s="24">
        <f t="shared" si="113"/>
        <v>20448.420000000002</v>
      </c>
    </row>
    <row r="26" spans="1:54" s="13" customFormat="1" ht="36" customHeight="1" x14ac:dyDescent="0.2">
      <c r="A26" s="27" t="s">
        <v>2</v>
      </c>
      <c r="B26" s="28"/>
      <c r="C26" s="35">
        <f>SUM(C27:C31)</f>
        <v>6.08</v>
      </c>
      <c r="D26" s="18">
        <f>SUM(D27:D31)</f>
        <v>41937.407999999996</v>
      </c>
      <c r="E26" s="18">
        <f t="shared" ref="E26:T26" si="114">SUM(E27:E31)</f>
        <v>12322.943999999998</v>
      </c>
      <c r="F26" s="18">
        <f t="shared" si="114"/>
        <v>28593.023999999998</v>
      </c>
      <c r="G26" s="18">
        <f t="shared" si="114"/>
        <v>51896.447999999989</v>
      </c>
      <c r="H26" s="18">
        <f t="shared" si="114"/>
        <v>24419.711999999996</v>
      </c>
      <c r="I26" s="18">
        <f t="shared" si="114"/>
        <v>48970.752</v>
      </c>
      <c r="J26" s="18">
        <f t="shared" si="114"/>
        <v>35020.799999999996</v>
      </c>
      <c r="K26" s="18">
        <f t="shared" si="114"/>
        <v>28811.903999999995</v>
      </c>
      <c r="L26" s="18">
        <f t="shared" si="114"/>
        <v>51531.647999999994</v>
      </c>
      <c r="M26" s="18">
        <f t="shared" si="114"/>
        <v>24842.879999999997</v>
      </c>
      <c r="N26" s="18">
        <f t="shared" si="114"/>
        <v>21216.768</v>
      </c>
      <c r="O26" s="18">
        <f t="shared" si="114"/>
        <v>35334.527999999998</v>
      </c>
      <c r="P26" s="18">
        <f t="shared" si="114"/>
        <v>38333.184000000001</v>
      </c>
      <c r="Q26" s="18">
        <f t="shared" si="114"/>
        <v>37034.495999999999</v>
      </c>
      <c r="R26" s="18">
        <f t="shared" si="114"/>
        <v>37640.063999999998</v>
      </c>
      <c r="S26" s="18">
        <f t="shared" si="114"/>
        <v>38216.447999999989</v>
      </c>
      <c r="T26" s="18">
        <f t="shared" si="114"/>
        <v>12155.135999999999</v>
      </c>
      <c r="U26" s="27" t="s">
        <v>2</v>
      </c>
      <c r="V26" s="28"/>
      <c r="W26" s="35">
        <f>SUM(W27:W31)</f>
        <v>4.03</v>
      </c>
      <c r="X26" s="18">
        <f>SUM(X27:X31)</f>
        <v>24034.92</v>
      </c>
      <c r="Y26" s="27" t="s">
        <v>2</v>
      </c>
      <c r="Z26" s="28"/>
      <c r="AA26" s="35">
        <f>SUM(AA27:AA31)</f>
        <v>8.06</v>
      </c>
      <c r="AB26" s="18">
        <f>SUM(AB27:AB31)</f>
        <v>33426.432000000001</v>
      </c>
      <c r="AC26" s="18">
        <f t="shared" ref="AC26:AD26" si="115">SUM(AC27:AC31)</f>
        <v>51619.464000000007</v>
      </c>
      <c r="AD26" s="18">
        <f t="shared" si="115"/>
        <v>47344.44</v>
      </c>
      <c r="AE26" s="46" t="s">
        <v>2</v>
      </c>
      <c r="AF26" s="47"/>
      <c r="AG26" s="48">
        <f>SUM(AG27:AG31)</f>
        <v>7.6800000000000006</v>
      </c>
      <c r="AH26" s="18">
        <f>SUM(AH27:AH31)</f>
        <v>30090.239999999998</v>
      </c>
      <c r="AI26" s="18">
        <f t="shared" ref="AI26:AM26" si="116">SUM(AI27:AI31)</f>
        <v>48734.207999999999</v>
      </c>
      <c r="AJ26" s="18">
        <f t="shared" si="116"/>
        <v>30016.512000000002</v>
      </c>
      <c r="AK26" s="18">
        <f t="shared" si="116"/>
        <v>48605.184000000001</v>
      </c>
      <c r="AL26" s="18">
        <f t="shared" si="116"/>
        <v>32117.760000000002</v>
      </c>
      <c r="AM26" s="18">
        <f t="shared" si="116"/>
        <v>29988.863999999998</v>
      </c>
      <c r="AN26" s="18">
        <f>SUM(AN27:AN31)</f>
        <v>31048.703999999998</v>
      </c>
      <c r="AO26" s="18">
        <f t="shared" ref="AO26" si="117">SUM(AO27:AO31)</f>
        <v>30974.976000000006</v>
      </c>
      <c r="AP26" s="18">
        <f t="shared" ref="AP26" si="118">SUM(AP27:AP31)</f>
        <v>30578.688000000002</v>
      </c>
      <c r="AQ26" s="18">
        <f t="shared" ref="AQ26" si="119">SUM(AQ27:AQ31)</f>
        <v>30680.063999999998</v>
      </c>
      <c r="AR26" s="18">
        <f t="shared" ref="AR26" si="120">SUM(AR27:AR31)</f>
        <v>29988.863999999998</v>
      </c>
      <c r="AS26" s="18">
        <f t="shared" ref="AS26" si="121">SUM(AS27:AS31)</f>
        <v>29878.271999999997</v>
      </c>
      <c r="AT26" s="18">
        <f t="shared" ref="AT26" si="122">SUM(AT27:AT31)</f>
        <v>64005.119999999995</v>
      </c>
      <c r="AU26" s="18">
        <f t="shared" ref="AU26" si="123">SUM(AU27:AU31)</f>
        <v>66557.952000000005</v>
      </c>
      <c r="AV26" s="18">
        <f t="shared" ref="AV26" si="124">SUM(AV27:AV31)</f>
        <v>66456.576000000001</v>
      </c>
      <c r="AW26" s="18">
        <f t="shared" ref="AW26" si="125">SUM(AW27:AW31)</f>
        <v>66945.024000000005</v>
      </c>
      <c r="AX26" s="18">
        <f t="shared" ref="AX26" si="126">SUM(AX27:AX31)</f>
        <v>67037.183999999994</v>
      </c>
      <c r="AY26" s="18">
        <f t="shared" ref="AY26" si="127">SUM(AY27:AY31)</f>
        <v>48992.256000000001</v>
      </c>
      <c r="AZ26" s="18">
        <f t="shared" ref="AZ26" si="128">SUM(AZ27:AZ31)</f>
        <v>48116.735999999997</v>
      </c>
      <c r="BA26" s="18">
        <f t="shared" ref="BA26" si="129">SUM(BA27:BA31)</f>
        <v>49425.407999999996</v>
      </c>
      <c r="BB26" s="18">
        <f t="shared" ref="BB26" si="130">SUM(BB27:BB31)</f>
        <v>51489.792000000009</v>
      </c>
    </row>
    <row r="27" spans="1:54" s="13" customFormat="1" ht="101.25" customHeight="1" x14ac:dyDescent="0.2">
      <c r="A27" s="30" t="s">
        <v>48</v>
      </c>
      <c r="B27" s="34" t="s">
        <v>49</v>
      </c>
      <c r="C27" s="28">
        <v>1.81</v>
      </c>
      <c r="D27" s="12">
        <f>$C$27*12*D35</f>
        <v>12484.655999999999</v>
      </c>
      <c r="E27" s="12">
        <f t="shared" ref="E27:T27" si="131">$C$27*12*E35</f>
        <v>3668.5079999999998</v>
      </c>
      <c r="F27" s="12">
        <f t="shared" si="131"/>
        <v>8512.0679999999993</v>
      </c>
      <c r="G27" s="12">
        <f t="shared" si="131"/>
        <v>15449.435999999998</v>
      </c>
      <c r="H27" s="12">
        <f t="shared" si="131"/>
        <v>7269.6839999999993</v>
      </c>
      <c r="I27" s="12">
        <f t="shared" si="131"/>
        <v>14578.464</v>
      </c>
      <c r="J27" s="12">
        <f t="shared" si="131"/>
        <v>10425.599999999999</v>
      </c>
      <c r="K27" s="12">
        <f t="shared" si="131"/>
        <v>8577.2279999999992</v>
      </c>
      <c r="L27" s="12">
        <f t="shared" si="131"/>
        <v>15340.835999999998</v>
      </c>
      <c r="M27" s="12">
        <f t="shared" si="131"/>
        <v>7395.66</v>
      </c>
      <c r="N27" s="12">
        <f t="shared" si="131"/>
        <v>6316.1759999999995</v>
      </c>
      <c r="O27" s="12">
        <f t="shared" si="131"/>
        <v>10518.995999999999</v>
      </c>
      <c r="P27" s="12">
        <f t="shared" si="131"/>
        <v>11411.687999999998</v>
      </c>
      <c r="Q27" s="12">
        <f t="shared" si="131"/>
        <v>11025.072</v>
      </c>
      <c r="R27" s="12">
        <f t="shared" si="131"/>
        <v>11205.347999999998</v>
      </c>
      <c r="S27" s="12">
        <f t="shared" si="131"/>
        <v>11376.935999999998</v>
      </c>
      <c r="T27" s="12">
        <f t="shared" si="131"/>
        <v>3618.5519999999997</v>
      </c>
      <c r="U27" s="30" t="s">
        <v>48</v>
      </c>
      <c r="V27" s="34" t="s">
        <v>49</v>
      </c>
      <c r="W27" s="28">
        <v>1.81</v>
      </c>
      <c r="X27" s="12">
        <f>$W$27*12*X35</f>
        <v>10794.84</v>
      </c>
      <c r="Y27" s="44" t="s">
        <v>59</v>
      </c>
      <c r="Z27" s="34" t="s">
        <v>60</v>
      </c>
      <c r="AA27" s="28">
        <v>3.65</v>
      </c>
      <c r="AB27" s="12">
        <f>$AA$27*12*AB35</f>
        <v>15137.28</v>
      </c>
      <c r="AC27" s="12">
        <f t="shared" ref="AC27:AD27" si="132">$AA$27*12*AC35</f>
        <v>23376.06</v>
      </c>
      <c r="AD27" s="12">
        <f t="shared" si="132"/>
        <v>21440.1</v>
      </c>
      <c r="AE27" s="30" t="s">
        <v>63</v>
      </c>
      <c r="AF27" s="51" t="s">
        <v>64</v>
      </c>
      <c r="AG27" s="47">
        <v>3.27</v>
      </c>
      <c r="AH27" s="12">
        <f>$AG$27*12*AH35</f>
        <v>12811.86</v>
      </c>
      <c r="AI27" s="12">
        <f t="shared" ref="AI27:AM27" si="133">$AG$27*12*AI35</f>
        <v>20750.112000000001</v>
      </c>
      <c r="AJ27" s="12">
        <f t="shared" si="133"/>
        <v>12780.468000000001</v>
      </c>
      <c r="AK27" s="12">
        <f t="shared" si="133"/>
        <v>20695.175999999999</v>
      </c>
      <c r="AL27" s="12">
        <f t="shared" si="133"/>
        <v>13675.140000000001</v>
      </c>
      <c r="AM27" s="12">
        <f t="shared" si="133"/>
        <v>12768.696</v>
      </c>
      <c r="AN27" s="12">
        <f>$AG$27*12*AN35</f>
        <v>13219.956</v>
      </c>
      <c r="AO27" s="12">
        <f t="shared" ref="AO27:AS27" si="134">$AG$27*12*AO35</f>
        <v>13188.564000000002</v>
      </c>
      <c r="AP27" s="12">
        <f t="shared" si="134"/>
        <v>13019.832</v>
      </c>
      <c r="AQ27" s="12">
        <f t="shared" si="134"/>
        <v>13062.995999999999</v>
      </c>
      <c r="AR27" s="12">
        <f t="shared" si="134"/>
        <v>12768.696</v>
      </c>
      <c r="AS27" s="12">
        <f t="shared" si="134"/>
        <v>12721.608</v>
      </c>
      <c r="AT27" s="12">
        <f t="shared" ref="AT27:AX27" si="135">$AG$27*12*AT35</f>
        <v>27252.18</v>
      </c>
      <c r="AU27" s="12">
        <f t="shared" si="135"/>
        <v>28339.128000000004</v>
      </c>
      <c r="AV27" s="12">
        <f t="shared" si="135"/>
        <v>28295.964000000004</v>
      </c>
      <c r="AW27" s="12">
        <f t="shared" si="135"/>
        <v>28503.936000000002</v>
      </c>
      <c r="AX27" s="12">
        <f t="shared" si="135"/>
        <v>28543.175999999999</v>
      </c>
      <c r="AY27" s="12">
        <f t="shared" ref="AY27:BB27" si="136">$AG$27*12*AY35</f>
        <v>20859.984</v>
      </c>
      <c r="AZ27" s="12">
        <f t="shared" si="136"/>
        <v>20487.204000000002</v>
      </c>
      <c r="BA27" s="12">
        <f t="shared" si="136"/>
        <v>21044.412</v>
      </c>
      <c r="BB27" s="12">
        <f t="shared" si="136"/>
        <v>21923.388000000003</v>
      </c>
    </row>
    <row r="28" spans="1:54" s="13" customFormat="1" ht="51" customHeight="1" x14ac:dyDescent="0.2">
      <c r="A28" s="32" t="s">
        <v>50</v>
      </c>
      <c r="B28" s="34" t="s">
        <v>51</v>
      </c>
      <c r="C28" s="28">
        <v>1.48</v>
      </c>
      <c r="D28" s="12">
        <f>$C$28*12*D35</f>
        <v>10208.447999999999</v>
      </c>
      <c r="E28" s="12">
        <f t="shared" ref="E28:T28" si="137">$C$28*12*E35</f>
        <v>2999.6639999999998</v>
      </c>
      <c r="F28" s="12">
        <f t="shared" si="137"/>
        <v>6960.1439999999984</v>
      </c>
      <c r="G28" s="12">
        <f t="shared" si="137"/>
        <v>12632.687999999998</v>
      </c>
      <c r="H28" s="12">
        <f t="shared" si="137"/>
        <v>5944.271999999999</v>
      </c>
      <c r="I28" s="12">
        <f t="shared" si="137"/>
        <v>11920.511999999999</v>
      </c>
      <c r="J28" s="12">
        <f t="shared" si="137"/>
        <v>8524.7999999999993</v>
      </c>
      <c r="K28" s="12">
        <f t="shared" si="137"/>
        <v>7013.4239999999991</v>
      </c>
      <c r="L28" s="12">
        <f t="shared" si="137"/>
        <v>12543.887999999997</v>
      </c>
      <c r="M28" s="12">
        <f t="shared" si="137"/>
        <v>6047.28</v>
      </c>
      <c r="N28" s="12">
        <f t="shared" si="137"/>
        <v>5164.6079999999993</v>
      </c>
      <c r="O28" s="12">
        <f t="shared" si="137"/>
        <v>8601.1679999999997</v>
      </c>
      <c r="P28" s="12">
        <f t="shared" si="137"/>
        <v>9331.1039999999994</v>
      </c>
      <c r="Q28" s="12">
        <f t="shared" si="137"/>
        <v>9014.9759999999987</v>
      </c>
      <c r="R28" s="12">
        <f t="shared" si="137"/>
        <v>9162.3839999999982</v>
      </c>
      <c r="S28" s="12">
        <f t="shared" si="137"/>
        <v>9302.6879999999983</v>
      </c>
      <c r="T28" s="12">
        <f t="shared" si="137"/>
        <v>2958.8159999999993</v>
      </c>
      <c r="U28" s="32" t="s">
        <v>50</v>
      </c>
      <c r="V28" s="34" t="s">
        <v>51</v>
      </c>
      <c r="W28" s="28">
        <v>1.48</v>
      </c>
      <c r="X28" s="12">
        <f>$W$28*12*X35</f>
        <v>8826.7199999999993</v>
      </c>
      <c r="Y28" s="42" t="s">
        <v>50</v>
      </c>
      <c r="Z28" s="34" t="s">
        <v>61</v>
      </c>
      <c r="AA28" s="28">
        <v>1.37</v>
      </c>
      <c r="AB28" s="12">
        <f>$AA$28*12*AB35</f>
        <v>5681.6640000000007</v>
      </c>
      <c r="AC28" s="12">
        <f t="shared" ref="AC28:AD28" si="138">$AA$28*12*AC35</f>
        <v>8774.0280000000021</v>
      </c>
      <c r="AD28" s="12">
        <f t="shared" si="138"/>
        <v>8047.380000000001</v>
      </c>
      <c r="AE28" s="32" t="s">
        <v>50</v>
      </c>
      <c r="AF28" s="51" t="s">
        <v>51</v>
      </c>
      <c r="AG28" s="47">
        <v>1.37</v>
      </c>
      <c r="AH28" s="12">
        <f>$AG$28*12*AH35</f>
        <v>5367.6600000000008</v>
      </c>
      <c r="AI28" s="12">
        <f t="shared" ref="AI28:AM28" si="139">$AG$28*12*AI35</f>
        <v>8693.4719999999998</v>
      </c>
      <c r="AJ28" s="12">
        <f t="shared" si="139"/>
        <v>5354.5079999999998</v>
      </c>
      <c r="AK28" s="12">
        <f t="shared" si="139"/>
        <v>8670.4560000000001</v>
      </c>
      <c r="AL28" s="12">
        <f t="shared" si="139"/>
        <v>5729.34</v>
      </c>
      <c r="AM28" s="12">
        <f t="shared" si="139"/>
        <v>5349.576</v>
      </c>
      <c r="AN28" s="12">
        <f>$AG$28*12*AN35</f>
        <v>5538.6360000000004</v>
      </c>
      <c r="AO28" s="12">
        <f t="shared" ref="AO28:AS28" si="140">$AG$28*12*AO35</f>
        <v>5525.4840000000004</v>
      </c>
      <c r="AP28" s="12">
        <f t="shared" si="140"/>
        <v>5454.7920000000004</v>
      </c>
      <c r="AQ28" s="12">
        <f t="shared" si="140"/>
        <v>5472.8760000000002</v>
      </c>
      <c r="AR28" s="12">
        <f t="shared" si="140"/>
        <v>5349.576</v>
      </c>
      <c r="AS28" s="12">
        <f t="shared" si="140"/>
        <v>5329.848</v>
      </c>
      <c r="AT28" s="12">
        <f t="shared" ref="AT28:AX28" si="141">$AG$28*12*AT35</f>
        <v>11417.580000000002</v>
      </c>
      <c r="AU28" s="12">
        <f t="shared" si="141"/>
        <v>11872.968000000003</v>
      </c>
      <c r="AV28" s="12">
        <f t="shared" si="141"/>
        <v>11854.884000000002</v>
      </c>
      <c r="AW28" s="12">
        <f t="shared" si="141"/>
        <v>11942.016000000001</v>
      </c>
      <c r="AX28" s="12">
        <f t="shared" si="141"/>
        <v>11958.456</v>
      </c>
      <c r="AY28" s="12">
        <f t="shared" ref="AY28:BB28" si="142">$AG$28*12*AY35</f>
        <v>8739.5040000000008</v>
      </c>
      <c r="AZ28" s="12">
        <f t="shared" si="142"/>
        <v>8583.3240000000005</v>
      </c>
      <c r="BA28" s="12">
        <f t="shared" si="142"/>
        <v>8816.7720000000008</v>
      </c>
      <c r="BB28" s="12">
        <f t="shared" si="142"/>
        <v>9185.0280000000021</v>
      </c>
    </row>
    <row r="29" spans="1:54" s="13" customFormat="1" ht="24.75" customHeight="1" x14ac:dyDescent="0.2">
      <c r="A29" s="32" t="s">
        <v>52</v>
      </c>
      <c r="B29" s="34" t="s">
        <v>20</v>
      </c>
      <c r="C29" s="28">
        <v>2.0499999999999998</v>
      </c>
      <c r="D29" s="26">
        <f>$C$29*12*D35</f>
        <v>14140.079999999998</v>
      </c>
      <c r="E29" s="26">
        <f t="shared" ref="E29:T29" si="143">$C$29*12*E35</f>
        <v>4154.9399999999996</v>
      </c>
      <c r="F29" s="26">
        <f t="shared" si="143"/>
        <v>9640.739999999998</v>
      </c>
      <c r="G29" s="26">
        <f t="shared" si="143"/>
        <v>17497.979999999996</v>
      </c>
      <c r="H29" s="26">
        <f t="shared" si="143"/>
        <v>8233.619999999999</v>
      </c>
      <c r="I29" s="26">
        <f t="shared" si="143"/>
        <v>16511.52</v>
      </c>
      <c r="J29" s="26">
        <f t="shared" si="143"/>
        <v>11807.999999999998</v>
      </c>
      <c r="K29" s="26">
        <f t="shared" si="143"/>
        <v>9714.5399999999991</v>
      </c>
      <c r="L29" s="26">
        <f t="shared" si="143"/>
        <v>17374.979999999996</v>
      </c>
      <c r="M29" s="26">
        <f t="shared" si="143"/>
        <v>8376.2999999999993</v>
      </c>
      <c r="N29" s="26">
        <f t="shared" si="143"/>
        <v>7153.6799999999994</v>
      </c>
      <c r="O29" s="26">
        <f t="shared" si="143"/>
        <v>11913.779999999999</v>
      </c>
      <c r="P29" s="26">
        <f t="shared" si="143"/>
        <v>12924.839999999998</v>
      </c>
      <c r="Q29" s="26">
        <f t="shared" si="143"/>
        <v>12486.96</v>
      </c>
      <c r="R29" s="26">
        <f t="shared" si="143"/>
        <v>12691.139999999998</v>
      </c>
      <c r="S29" s="26">
        <f t="shared" si="143"/>
        <v>12885.479999999998</v>
      </c>
      <c r="T29" s="26">
        <f t="shared" si="143"/>
        <v>4098.3599999999997</v>
      </c>
      <c r="U29" s="32" t="s">
        <v>52</v>
      </c>
      <c r="V29" s="34" t="s">
        <v>20</v>
      </c>
      <c r="W29" s="28">
        <v>0</v>
      </c>
      <c r="X29" s="26">
        <f>$W$29*12*X35</f>
        <v>0</v>
      </c>
      <c r="Y29" s="42" t="s">
        <v>52</v>
      </c>
      <c r="Z29" s="34" t="s">
        <v>20</v>
      </c>
      <c r="AA29" s="28">
        <v>2.2999999999999998</v>
      </c>
      <c r="AB29" s="26">
        <f>$AA$29*12*AB35</f>
        <v>9538.56</v>
      </c>
      <c r="AC29" s="26">
        <f t="shared" ref="AC29:AD29" si="144">$AA$29*12*AC35</f>
        <v>14730.12</v>
      </c>
      <c r="AD29" s="26">
        <f t="shared" si="144"/>
        <v>13510.199999999999</v>
      </c>
      <c r="AE29" s="32" t="s">
        <v>52</v>
      </c>
      <c r="AF29" s="51" t="s">
        <v>20</v>
      </c>
      <c r="AG29" s="47">
        <v>2.2999999999999998</v>
      </c>
      <c r="AH29" s="26">
        <f>$AG$29*12*AH35</f>
        <v>9011.4</v>
      </c>
      <c r="AI29" s="26">
        <f t="shared" ref="AI29:AM29" si="145">$AG$29*12*AI35</f>
        <v>14594.879999999997</v>
      </c>
      <c r="AJ29" s="26">
        <f t="shared" si="145"/>
        <v>8989.32</v>
      </c>
      <c r="AK29" s="26">
        <f t="shared" si="145"/>
        <v>14556.239999999998</v>
      </c>
      <c r="AL29" s="26">
        <f t="shared" si="145"/>
        <v>9618.5999999999985</v>
      </c>
      <c r="AM29" s="26">
        <f t="shared" si="145"/>
        <v>8981.0399999999991</v>
      </c>
      <c r="AN29" s="26">
        <f>$AG$29*12*AN35</f>
        <v>9298.4399999999987</v>
      </c>
      <c r="AO29" s="26">
        <f t="shared" ref="AO29:AS29" si="146">$AG$29*12*AO35</f>
        <v>9276.36</v>
      </c>
      <c r="AP29" s="26">
        <f t="shared" si="146"/>
        <v>9157.68</v>
      </c>
      <c r="AQ29" s="26">
        <f t="shared" si="146"/>
        <v>9188.0399999999991</v>
      </c>
      <c r="AR29" s="26">
        <f t="shared" si="146"/>
        <v>8981.0399999999991</v>
      </c>
      <c r="AS29" s="26">
        <f t="shared" si="146"/>
        <v>8947.9199999999983</v>
      </c>
      <c r="AT29" s="26">
        <f t="shared" ref="AT29:AX29" si="147">$AG$29*12*AT35</f>
        <v>19168.199999999997</v>
      </c>
      <c r="AU29" s="26">
        <f t="shared" si="147"/>
        <v>19932.72</v>
      </c>
      <c r="AV29" s="26">
        <f t="shared" si="147"/>
        <v>19902.36</v>
      </c>
      <c r="AW29" s="26">
        <f t="shared" si="147"/>
        <v>20048.64</v>
      </c>
      <c r="AX29" s="26">
        <f t="shared" si="147"/>
        <v>20076.239999999998</v>
      </c>
      <c r="AY29" s="26">
        <f t="shared" ref="AY29:BB29" si="148">$AG$29*12*AY35</f>
        <v>14672.16</v>
      </c>
      <c r="AZ29" s="26">
        <f t="shared" si="148"/>
        <v>14409.96</v>
      </c>
      <c r="BA29" s="26">
        <f t="shared" si="148"/>
        <v>14801.879999999997</v>
      </c>
      <c r="BB29" s="26">
        <f t="shared" si="148"/>
        <v>15420.12</v>
      </c>
    </row>
    <row r="30" spans="1:54" s="13" customFormat="1" ht="39.75" customHeight="1" x14ac:dyDescent="0.2">
      <c r="A30" s="32" t="s">
        <v>53</v>
      </c>
      <c r="B30" s="28" t="s">
        <v>1</v>
      </c>
      <c r="C30" s="28">
        <v>0.36</v>
      </c>
      <c r="D30" s="12">
        <f>$C$30*12*D35</f>
        <v>2483.136</v>
      </c>
      <c r="E30" s="12">
        <f t="shared" ref="E30:T30" si="149">$C$30*12*E35</f>
        <v>729.64800000000002</v>
      </c>
      <c r="F30" s="12">
        <f t="shared" si="149"/>
        <v>1693.008</v>
      </c>
      <c r="G30" s="12">
        <f t="shared" si="149"/>
        <v>3072.8159999999998</v>
      </c>
      <c r="H30" s="12">
        <f t="shared" si="149"/>
        <v>1445.904</v>
      </c>
      <c r="I30" s="12">
        <f t="shared" si="149"/>
        <v>2899.5840000000003</v>
      </c>
      <c r="J30" s="12">
        <f t="shared" si="149"/>
        <v>2073.6000000000004</v>
      </c>
      <c r="K30" s="12">
        <f t="shared" si="149"/>
        <v>1705.9680000000001</v>
      </c>
      <c r="L30" s="12">
        <f t="shared" si="149"/>
        <v>3051.2159999999999</v>
      </c>
      <c r="M30" s="12">
        <f t="shared" si="149"/>
        <v>1470.96</v>
      </c>
      <c r="N30" s="12">
        <f t="shared" si="149"/>
        <v>1256.2560000000001</v>
      </c>
      <c r="O30" s="12">
        <f t="shared" si="149"/>
        <v>2092.1760000000004</v>
      </c>
      <c r="P30" s="12">
        <f t="shared" si="149"/>
        <v>2269.7280000000001</v>
      </c>
      <c r="Q30" s="12">
        <f t="shared" si="149"/>
        <v>2192.8320000000003</v>
      </c>
      <c r="R30" s="12">
        <f t="shared" si="149"/>
        <v>2228.6880000000001</v>
      </c>
      <c r="S30" s="12">
        <f t="shared" si="149"/>
        <v>2262.8159999999998</v>
      </c>
      <c r="T30" s="12">
        <f t="shared" si="149"/>
        <v>719.71199999999999</v>
      </c>
      <c r="U30" s="32" t="s">
        <v>53</v>
      </c>
      <c r="V30" s="28" t="s">
        <v>1</v>
      </c>
      <c r="W30" s="28">
        <v>0.36</v>
      </c>
      <c r="X30" s="12">
        <f>$W$30*12*X35</f>
        <v>2147.04</v>
      </c>
      <c r="Y30" s="42" t="s">
        <v>53</v>
      </c>
      <c r="Z30" s="28" t="s">
        <v>1</v>
      </c>
      <c r="AA30" s="28">
        <v>0.36</v>
      </c>
      <c r="AB30" s="12">
        <f>$AA$30*12*AB35</f>
        <v>1492.9920000000002</v>
      </c>
      <c r="AC30" s="12">
        <f t="shared" ref="AC30:AD30" si="150">$AA$30*12*AC35</f>
        <v>2305.5840000000003</v>
      </c>
      <c r="AD30" s="12">
        <f t="shared" si="150"/>
        <v>2114.6400000000003</v>
      </c>
      <c r="AE30" s="32" t="s">
        <v>53</v>
      </c>
      <c r="AF30" s="47" t="s">
        <v>1</v>
      </c>
      <c r="AG30" s="47">
        <v>0.36</v>
      </c>
      <c r="AH30" s="12">
        <f>$AG$30*12*AH35</f>
        <v>1410.48</v>
      </c>
      <c r="AI30" s="12">
        <f t="shared" ref="AI30:AM30" si="151">$AG$30*12*AI35</f>
        <v>2284.4160000000002</v>
      </c>
      <c r="AJ30" s="12">
        <f t="shared" si="151"/>
        <v>1407.0240000000001</v>
      </c>
      <c r="AK30" s="12">
        <f t="shared" si="151"/>
        <v>2278.3679999999999</v>
      </c>
      <c r="AL30" s="12">
        <f t="shared" si="151"/>
        <v>1505.5200000000002</v>
      </c>
      <c r="AM30" s="12">
        <f t="shared" si="151"/>
        <v>1405.7280000000001</v>
      </c>
      <c r="AN30" s="12">
        <f>$AG$30*12*AN35</f>
        <v>1455.4079999999999</v>
      </c>
      <c r="AO30" s="12">
        <f t="shared" ref="AO30:AS30" si="152">$AG$30*12*AO35</f>
        <v>1451.9520000000002</v>
      </c>
      <c r="AP30" s="12">
        <f t="shared" si="152"/>
        <v>1433.3760000000002</v>
      </c>
      <c r="AQ30" s="12">
        <f t="shared" si="152"/>
        <v>1438.1279999999999</v>
      </c>
      <c r="AR30" s="12">
        <f t="shared" si="152"/>
        <v>1405.7280000000001</v>
      </c>
      <c r="AS30" s="12">
        <f t="shared" si="152"/>
        <v>1400.5440000000001</v>
      </c>
      <c r="AT30" s="12">
        <f t="shared" ref="AT30:AX30" si="153">$AG$30*12*AT35</f>
        <v>3000.2400000000002</v>
      </c>
      <c r="AU30" s="12">
        <f t="shared" si="153"/>
        <v>3119.9040000000005</v>
      </c>
      <c r="AV30" s="12">
        <f t="shared" si="153"/>
        <v>3115.1520000000005</v>
      </c>
      <c r="AW30" s="12">
        <f t="shared" si="153"/>
        <v>3138.0480000000002</v>
      </c>
      <c r="AX30" s="12">
        <f t="shared" si="153"/>
        <v>3142.3679999999999</v>
      </c>
      <c r="AY30" s="12">
        <f t="shared" ref="AY30:BB30" si="154">$AG$30*12*AY35</f>
        <v>2296.5120000000002</v>
      </c>
      <c r="AZ30" s="12">
        <f t="shared" si="154"/>
        <v>2255.4720000000002</v>
      </c>
      <c r="BA30" s="12">
        <f t="shared" si="154"/>
        <v>2316.8159999999998</v>
      </c>
      <c r="BB30" s="12">
        <f t="shared" si="154"/>
        <v>2413.5840000000003</v>
      </c>
    </row>
    <row r="31" spans="1:54" s="13" customFormat="1" ht="26.25" customHeight="1" x14ac:dyDescent="0.2">
      <c r="A31" s="32" t="s">
        <v>54</v>
      </c>
      <c r="B31" s="28" t="s">
        <v>35</v>
      </c>
      <c r="C31" s="28">
        <v>0.38</v>
      </c>
      <c r="D31" s="12">
        <f>$C$31*12*D35</f>
        <v>2621.0880000000002</v>
      </c>
      <c r="E31" s="12">
        <f t="shared" ref="E31:T31" si="155">$C$31*12*E35</f>
        <v>770.18400000000008</v>
      </c>
      <c r="F31" s="12">
        <f t="shared" si="155"/>
        <v>1787.0640000000001</v>
      </c>
      <c r="G31" s="12">
        <f t="shared" si="155"/>
        <v>3243.5280000000002</v>
      </c>
      <c r="H31" s="12">
        <f t="shared" si="155"/>
        <v>1526.2320000000002</v>
      </c>
      <c r="I31" s="12">
        <f t="shared" si="155"/>
        <v>3060.6720000000005</v>
      </c>
      <c r="J31" s="12">
        <f t="shared" si="155"/>
        <v>2188.8000000000002</v>
      </c>
      <c r="K31" s="12">
        <f t="shared" si="155"/>
        <v>1800.7440000000001</v>
      </c>
      <c r="L31" s="12">
        <f t="shared" si="155"/>
        <v>3220.7280000000001</v>
      </c>
      <c r="M31" s="12">
        <f t="shared" si="155"/>
        <v>1552.68</v>
      </c>
      <c r="N31" s="12">
        <f t="shared" si="155"/>
        <v>1326.0480000000002</v>
      </c>
      <c r="O31" s="12">
        <f t="shared" si="155"/>
        <v>2208.4080000000004</v>
      </c>
      <c r="P31" s="12">
        <f t="shared" si="155"/>
        <v>2395.8240000000001</v>
      </c>
      <c r="Q31" s="12">
        <f t="shared" si="155"/>
        <v>2314.6560000000004</v>
      </c>
      <c r="R31" s="12">
        <f t="shared" si="155"/>
        <v>2352.5040000000004</v>
      </c>
      <c r="S31" s="12">
        <f t="shared" si="155"/>
        <v>2388.5280000000002</v>
      </c>
      <c r="T31" s="12">
        <f t="shared" si="155"/>
        <v>759.69600000000003</v>
      </c>
      <c r="U31" s="32" t="s">
        <v>54</v>
      </c>
      <c r="V31" s="28" t="s">
        <v>35</v>
      </c>
      <c r="W31" s="28">
        <v>0.38</v>
      </c>
      <c r="X31" s="12">
        <f>$W$31*12*X35</f>
        <v>2266.3200000000002</v>
      </c>
      <c r="Y31" s="42" t="s">
        <v>54</v>
      </c>
      <c r="Z31" s="43" t="s">
        <v>35</v>
      </c>
      <c r="AA31" s="28">
        <v>0.38</v>
      </c>
      <c r="AB31" s="12">
        <f>$AA$31*12*AB35</f>
        <v>1575.9360000000004</v>
      </c>
      <c r="AC31" s="12">
        <f t="shared" ref="AC31:AD31" si="156">$AA$31*12*AC35</f>
        <v>2433.6720000000005</v>
      </c>
      <c r="AD31" s="12">
        <f t="shared" si="156"/>
        <v>2232.1200000000003</v>
      </c>
      <c r="AE31" s="32" t="s">
        <v>54</v>
      </c>
      <c r="AF31" s="28" t="s">
        <v>35</v>
      </c>
      <c r="AG31" s="47">
        <v>0.38</v>
      </c>
      <c r="AH31" s="12">
        <f>$AG$31*12*AH35</f>
        <v>1488.8400000000001</v>
      </c>
      <c r="AI31" s="12">
        <f t="shared" ref="AI31:AM31" si="157">$AG$31*12*AI35</f>
        <v>2411.328</v>
      </c>
      <c r="AJ31" s="12">
        <f t="shared" si="157"/>
        <v>1485.192</v>
      </c>
      <c r="AK31" s="12">
        <f t="shared" si="157"/>
        <v>2404.944</v>
      </c>
      <c r="AL31" s="12">
        <f t="shared" si="157"/>
        <v>1589.16</v>
      </c>
      <c r="AM31" s="12">
        <f t="shared" si="157"/>
        <v>1483.8240000000001</v>
      </c>
      <c r="AN31" s="12">
        <f>$AG$31*12*AN35</f>
        <v>1536.2640000000001</v>
      </c>
      <c r="AO31" s="12">
        <f t="shared" ref="AO31:AS31" si="158">$AG$31*12*AO35</f>
        <v>1532.6160000000002</v>
      </c>
      <c r="AP31" s="12">
        <f t="shared" si="158"/>
        <v>1513.0080000000003</v>
      </c>
      <c r="AQ31" s="12">
        <f t="shared" si="158"/>
        <v>1518.0240000000001</v>
      </c>
      <c r="AR31" s="12">
        <f t="shared" si="158"/>
        <v>1483.8240000000001</v>
      </c>
      <c r="AS31" s="12">
        <f t="shared" si="158"/>
        <v>1478.3520000000001</v>
      </c>
      <c r="AT31" s="12">
        <f t="shared" ref="AT31:AX31" si="159">$AG$31*12*AT35</f>
        <v>3166.9200000000005</v>
      </c>
      <c r="AU31" s="12">
        <f t="shared" si="159"/>
        <v>3293.2320000000004</v>
      </c>
      <c r="AV31" s="12">
        <f t="shared" si="159"/>
        <v>3288.2160000000003</v>
      </c>
      <c r="AW31" s="12">
        <f t="shared" si="159"/>
        <v>3312.3840000000005</v>
      </c>
      <c r="AX31" s="12">
        <f t="shared" si="159"/>
        <v>3316.9440000000004</v>
      </c>
      <c r="AY31" s="12">
        <f t="shared" ref="AY31:BB31" si="160">$AG$31*12*AY35</f>
        <v>2424.0960000000005</v>
      </c>
      <c r="AZ31" s="12">
        <f t="shared" si="160"/>
        <v>2380.7760000000003</v>
      </c>
      <c r="BA31" s="12">
        <f t="shared" si="160"/>
        <v>2445.5280000000002</v>
      </c>
      <c r="BB31" s="12">
        <f t="shared" si="160"/>
        <v>2547.6720000000005</v>
      </c>
    </row>
    <row r="32" spans="1:54" s="13" customFormat="1" ht="78.75" customHeight="1" x14ac:dyDescent="0.2">
      <c r="A32" s="36" t="s">
        <v>26</v>
      </c>
      <c r="B32" s="28" t="s">
        <v>29</v>
      </c>
      <c r="C32" s="35">
        <v>2.76</v>
      </c>
      <c r="D32" s="19">
        <f>$C$32*12*D35</f>
        <v>19037.375999999997</v>
      </c>
      <c r="E32" s="19">
        <f t="shared" ref="E32:T32" si="161">$C$32*12*E35</f>
        <v>5593.9679999999998</v>
      </c>
      <c r="F32" s="19">
        <f t="shared" si="161"/>
        <v>12979.727999999997</v>
      </c>
      <c r="G32" s="19">
        <f t="shared" si="161"/>
        <v>23558.255999999998</v>
      </c>
      <c r="H32" s="19">
        <f t="shared" si="161"/>
        <v>11085.263999999999</v>
      </c>
      <c r="I32" s="19">
        <f t="shared" si="161"/>
        <v>22230.144</v>
      </c>
      <c r="J32" s="19">
        <f t="shared" si="161"/>
        <v>15897.599999999999</v>
      </c>
      <c r="K32" s="19">
        <f t="shared" si="161"/>
        <v>13079.087999999998</v>
      </c>
      <c r="L32" s="19">
        <f t="shared" si="161"/>
        <v>23392.655999999995</v>
      </c>
      <c r="M32" s="19">
        <f t="shared" si="161"/>
        <v>11277.359999999999</v>
      </c>
      <c r="N32" s="19">
        <f t="shared" si="161"/>
        <v>9631.2960000000003</v>
      </c>
      <c r="O32" s="19">
        <f t="shared" si="161"/>
        <v>16040.016</v>
      </c>
      <c r="P32" s="19">
        <f t="shared" si="161"/>
        <v>17401.248</v>
      </c>
      <c r="Q32" s="19">
        <f t="shared" si="161"/>
        <v>16811.712</v>
      </c>
      <c r="R32" s="19">
        <f t="shared" si="161"/>
        <v>17086.607999999997</v>
      </c>
      <c r="S32" s="19">
        <f t="shared" si="161"/>
        <v>17348.255999999998</v>
      </c>
      <c r="T32" s="19">
        <f t="shared" si="161"/>
        <v>5517.7919999999995</v>
      </c>
      <c r="U32" s="36" t="s">
        <v>26</v>
      </c>
      <c r="V32" s="28" t="s">
        <v>29</v>
      </c>
      <c r="W32" s="35">
        <v>2.76</v>
      </c>
      <c r="X32" s="19">
        <f>$W$32*12*X35</f>
        <v>16460.64</v>
      </c>
      <c r="Y32" s="36" t="s">
        <v>26</v>
      </c>
      <c r="Z32" s="28" t="s">
        <v>29</v>
      </c>
      <c r="AA32" s="35">
        <v>2.85</v>
      </c>
      <c r="AB32" s="19">
        <f>$AA$32*12*AB35</f>
        <v>11819.520000000002</v>
      </c>
      <c r="AC32" s="19">
        <f t="shared" ref="AC32:AD32" si="162">$AA$32*12*AC35</f>
        <v>18252.540000000005</v>
      </c>
      <c r="AD32" s="19">
        <f t="shared" si="162"/>
        <v>16740.900000000001</v>
      </c>
      <c r="AE32" s="52" t="s">
        <v>26</v>
      </c>
      <c r="AF32" s="47" t="s">
        <v>29</v>
      </c>
      <c r="AG32" s="48">
        <f>2.69+0.15</f>
        <v>2.84</v>
      </c>
      <c r="AH32" s="19">
        <f>$AG$32*12*AH35</f>
        <v>11127.119999999999</v>
      </c>
      <c r="AI32" s="19">
        <f t="shared" ref="AI32:AM32" si="163">$AG$32*12*AI35</f>
        <v>18021.503999999997</v>
      </c>
      <c r="AJ32" s="19">
        <f t="shared" si="163"/>
        <v>11099.856</v>
      </c>
      <c r="AK32" s="19">
        <f t="shared" si="163"/>
        <v>17973.791999999998</v>
      </c>
      <c r="AL32" s="19">
        <f t="shared" si="163"/>
        <v>11876.88</v>
      </c>
      <c r="AM32" s="19">
        <f t="shared" si="163"/>
        <v>11089.631999999998</v>
      </c>
      <c r="AN32" s="19">
        <f>$AG$32*12*AN35</f>
        <v>11481.551999999998</v>
      </c>
      <c r="AO32" s="19">
        <f t="shared" ref="AO32:AS32" si="164">$AG$32*12*AO35</f>
        <v>11454.288</v>
      </c>
      <c r="AP32" s="19">
        <f t="shared" si="164"/>
        <v>11307.744000000001</v>
      </c>
      <c r="AQ32" s="19">
        <f t="shared" si="164"/>
        <v>11345.231999999998</v>
      </c>
      <c r="AR32" s="19">
        <f t="shared" si="164"/>
        <v>11089.631999999998</v>
      </c>
      <c r="AS32" s="19">
        <f t="shared" si="164"/>
        <v>11048.735999999999</v>
      </c>
      <c r="AT32" s="19">
        <f t="shared" ref="AT32:AX32" si="165">$AG$32*12*AT35</f>
        <v>23668.559999999998</v>
      </c>
      <c r="AU32" s="19">
        <f t="shared" si="165"/>
        <v>24612.576000000001</v>
      </c>
      <c r="AV32" s="19">
        <f t="shared" si="165"/>
        <v>24575.088</v>
      </c>
      <c r="AW32" s="19">
        <f t="shared" si="165"/>
        <v>24755.712</v>
      </c>
      <c r="AX32" s="19">
        <f t="shared" si="165"/>
        <v>24789.791999999998</v>
      </c>
      <c r="AY32" s="19">
        <f t="shared" ref="AY32:BB32" si="166">$AG$32*12*AY35</f>
        <v>18116.928</v>
      </c>
      <c r="AZ32" s="19">
        <f t="shared" si="166"/>
        <v>17793.168000000001</v>
      </c>
      <c r="BA32" s="19">
        <f t="shared" si="166"/>
        <v>18277.103999999996</v>
      </c>
      <c r="BB32" s="19">
        <f t="shared" si="166"/>
        <v>19040.495999999999</v>
      </c>
    </row>
    <row r="33" spans="1:57" s="13" customFormat="1" ht="33" customHeight="1" x14ac:dyDescent="0.2">
      <c r="A33" s="36" t="s">
        <v>40</v>
      </c>
      <c r="B33" s="28" t="s">
        <v>29</v>
      </c>
      <c r="C33" s="35">
        <v>0.65</v>
      </c>
      <c r="D33" s="19">
        <f>$C$33*12*D35</f>
        <v>4483.4399999999996</v>
      </c>
      <c r="E33" s="19">
        <v>0</v>
      </c>
      <c r="F33" s="19">
        <v>0</v>
      </c>
      <c r="G33" s="19">
        <f t="shared" ref="G33:S33" si="167">$C$33*12*G35</f>
        <v>5548.14</v>
      </c>
      <c r="H33" s="19">
        <f t="shared" si="167"/>
        <v>2610.6600000000003</v>
      </c>
      <c r="I33" s="19">
        <f t="shared" si="167"/>
        <v>5235.3600000000006</v>
      </c>
      <c r="J33" s="19">
        <v>0</v>
      </c>
      <c r="K33" s="19">
        <v>0</v>
      </c>
      <c r="L33" s="19">
        <v>0</v>
      </c>
      <c r="M33" s="19">
        <v>0</v>
      </c>
      <c r="N33" s="19">
        <v>0</v>
      </c>
      <c r="O33" s="19">
        <v>0</v>
      </c>
      <c r="P33" s="19">
        <f t="shared" si="167"/>
        <v>4098.12</v>
      </c>
      <c r="Q33" s="19">
        <f t="shared" si="167"/>
        <v>3959.2800000000007</v>
      </c>
      <c r="R33" s="19">
        <f t="shared" si="167"/>
        <v>4024.02</v>
      </c>
      <c r="S33" s="19">
        <f t="shared" si="167"/>
        <v>4085.64</v>
      </c>
      <c r="T33" s="19">
        <v>0</v>
      </c>
      <c r="U33" s="36" t="s">
        <v>40</v>
      </c>
      <c r="V33" s="28" t="s">
        <v>29</v>
      </c>
      <c r="W33" s="35">
        <v>0.65</v>
      </c>
      <c r="X33" s="19">
        <f>$W$33*12*X35</f>
        <v>3876.6000000000004</v>
      </c>
      <c r="Y33" s="36" t="s">
        <v>40</v>
      </c>
      <c r="Z33" s="28" t="s">
        <v>29</v>
      </c>
      <c r="AA33" s="35">
        <v>0.65</v>
      </c>
      <c r="AB33" s="19">
        <v>0</v>
      </c>
      <c r="AC33" s="19">
        <f t="shared" ref="AC33" si="168">$AA$33*12*AC35</f>
        <v>4162.8600000000006</v>
      </c>
      <c r="AD33" s="19">
        <v>0</v>
      </c>
      <c r="AE33" s="52" t="s">
        <v>40</v>
      </c>
      <c r="AF33" s="47" t="s">
        <v>29</v>
      </c>
      <c r="AG33" s="48">
        <v>0.65</v>
      </c>
      <c r="AH33" s="19">
        <f>$AG$33*12*AH35</f>
        <v>2546.7000000000003</v>
      </c>
      <c r="AI33" s="19">
        <f t="shared" ref="AI33:AM33" si="169">$AG$33*12*AI35</f>
        <v>4124.6400000000003</v>
      </c>
      <c r="AJ33" s="19">
        <f t="shared" si="169"/>
        <v>2540.46</v>
      </c>
      <c r="AK33" s="19">
        <f t="shared" si="169"/>
        <v>4113.72</v>
      </c>
      <c r="AL33" s="19">
        <f t="shared" si="169"/>
        <v>2718.3</v>
      </c>
      <c r="AM33" s="19">
        <f t="shared" si="169"/>
        <v>2538.12</v>
      </c>
      <c r="AN33" s="19">
        <f>$AG$33*12*AN35</f>
        <v>2627.82</v>
      </c>
      <c r="AO33" s="19">
        <f t="shared" ref="AO33:AS33" si="170">$AG$33*12*AO35</f>
        <v>2621.5800000000004</v>
      </c>
      <c r="AP33" s="19">
        <f t="shared" si="170"/>
        <v>2588.0400000000004</v>
      </c>
      <c r="AQ33" s="19">
        <f t="shared" si="170"/>
        <v>2596.62</v>
      </c>
      <c r="AR33" s="19">
        <v>0</v>
      </c>
      <c r="AS33" s="19">
        <v>0</v>
      </c>
      <c r="AT33" s="19">
        <f t="shared" ref="AT33:AX33" si="171">$AG$33*12*AT35</f>
        <v>5417.1</v>
      </c>
      <c r="AU33" s="19">
        <f t="shared" si="171"/>
        <v>5633.1600000000008</v>
      </c>
      <c r="AV33" s="19">
        <f t="shared" si="171"/>
        <v>5624.5800000000008</v>
      </c>
      <c r="AW33" s="19">
        <f t="shared" si="171"/>
        <v>5665.92</v>
      </c>
      <c r="AX33" s="19">
        <f t="shared" si="171"/>
        <v>5673.72</v>
      </c>
      <c r="AY33" s="19">
        <f t="shared" ref="AY33:BB33" si="172">$AG$33*12*AY35</f>
        <v>4146.4800000000005</v>
      </c>
      <c r="AZ33" s="19">
        <f t="shared" si="172"/>
        <v>4072.3800000000006</v>
      </c>
      <c r="BA33" s="19">
        <v>0</v>
      </c>
      <c r="BB33" s="19">
        <f t="shared" si="172"/>
        <v>4357.8600000000006</v>
      </c>
    </row>
    <row r="34" spans="1:57" s="20" customFormat="1" ht="21.75" customHeight="1" x14ac:dyDescent="0.2">
      <c r="A34" s="40" t="s">
        <v>41</v>
      </c>
      <c r="B34" s="38"/>
      <c r="C34" s="29"/>
      <c r="D34" s="5">
        <f>D33+D32+D26+D22+D14+D9</f>
        <v>158368.89599999998</v>
      </c>
      <c r="E34" s="5">
        <f t="shared" ref="E34:T34" si="173">E33+E32+E26+E22+E14+E9</f>
        <v>42846.551999999996</v>
      </c>
      <c r="F34" s="5">
        <f t="shared" si="173"/>
        <v>104919.46799999999</v>
      </c>
      <c r="G34" s="5">
        <f t="shared" si="173"/>
        <v>195977.37599999999</v>
      </c>
      <c r="H34" s="5">
        <f t="shared" si="173"/>
        <v>92216.543999999994</v>
      </c>
      <c r="I34" s="5">
        <f t="shared" si="173"/>
        <v>184929.02399999998</v>
      </c>
      <c r="J34" s="5">
        <f t="shared" si="173"/>
        <v>128505.59999999999</v>
      </c>
      <c r="K34" s="5">
        <f t="shared" si="173"/>
        <v>105722.62799999998</v>
      </c>
      <c r="L34" s="5">
        <f t="shared" si="173"/>
        <v>189090.636</v>
      </c>
      <c r="M34" s="5">
        <f t="shared" si="173"/>
        <v>91158.66</v>
      </c>
      <c r="N34" s="5">
        <f t="shared" si="173"/>
        <v>77852.975999999995</v>
      </c>
      <c r="O34" s="5">
        <f t="shared" si="173"/>
        <v>129656.79599999999</v>
      </c>
      <c r="P34" s="5">
        <f t="shared" si="173"/>
        <v>144758.20800000001</v>
      </c>
      <c r="Q34" s="5">
        <f t="shared" si="173"/>
        <v>139853.95200000002</v>
      </c>
      <c r="R34" s="5">
        <f t="shared" si="173"/>
        <v>142140.76800000001</v>
      </c>
      <c r="S34" s="5">
        <f t="shared" si="173"/>
        <v>144317.37599999999</v>
      </c>
      <c r="T34" s="5">
        <f t="shared" si="173"/>
        <v>42263.087999999996</v>
      </c>
      <c r="U34" s="40" t="s">
        <v>41</v>
      </c>
      <c r="V34" s="38"/>
      <c r="W34" s="29"/>
      <c r="X34" s="5">
        <f>X33+X32+X26+X22+X14+X9</f>
        <v>117610.07999999999</v>
      </c>
      <c r="Y34" s="40" t="s">
        <v>41</v>
      </c>
      <c r="Z34" s="29"/>
      <c r="AA34" s="29"/>
      <c r="AB34" s="5">
        <f>AB33+AB32+AB26+AB22+AB14+AB9</f>
        <v>97459.200000000012</v>
      </c>
      <c r="AC34" s="5">
        <f t="shared" ref="AC34:AD34" si="174">AC33+AC32+AC26+AC22+AC14+AC9</f>
        <v>154666.26</v>
      </c>
      <c r="AD34" s="5">
        <f t="shared" si="174"/>
        <v>138038.99999999997</v>
      </c>
      <c r="AE34" s="53" t="s">
        <v>41</v>
      </c>
      <c r="AF34" s="53"/>
      <c r="AG34" s="53"/>
      <c r="AH34" s="5">
        <f>AH33+AH32+AH26+AH22+AH14+AH9</f>
        <v>100927.67999999999</v>
      </c>
      <c r="AI34" s="5">
        <f t="shared" ref="AI34:AM34" si="175">AI33+AI32+AI26+AI22+AI14+AI9</f>
        <v>163462.65600000002</v>
      </c>
      <c r="AJ34" s="5">
        <f t="shared" si="175"/>
        <v>100680.38399999999</v>
      </c>
      <c r="AK34" s="5">
        <f t="shared" si="175"/>
        <v>163029.88799999998</v>
      </c>
      <c r="AL34" s="5">
        <f t="shared" si="175"/>
        <v>107728.32000000001</v>
      </c>
      <c r="AM34" s="5">
        <f t="shared" si="175"/>
        <v>100587.64799999999</v>
      </c>
      <c r="AN34" s="5">
        <f>AN33+AN32+AN26+AN22+AN14+AN9</f>
        <v>104142.52799999999</v>
      </c>
      <c r="AO34" s="5">
        <f t="shared" ref="AO34" si="176">AO33+AO32+AO26+AO22+AO14+AO9</f>
        <v>103895.232</v>
      </c>
      <c r="AP34" s="5">
        <f t="shared" ref="AP34" si="177">AP33+AP32+AP26+AP22+AP14+AP9</f>
        <v>102566.01599999999</v>
      </c>
      <c r="AQ34" s="5">
        <f t="shared" ref="AQ34" si="178">AQ33+AQ32+AQ26+AQ22+AQ14+AQ9</f>
        <v>102906.048</v>
      </c>
      <c r="AR34" s="5">
        <f t="shared" ref="AR34" si="179">AR33+AR32+AR26+AR22+AR14+AR9</f>
        <v>98049.527999999991</v>
      </c>
      <c r="AS34" s="5">
        <f t="shared" ref="AS34" si="180">AS33+AS32+AS26+AS22+AS14+AS9</f>
        <v>97687.944000000003</v>
      </c>
      <c r="AT34" s="5">
        <f t="shared" ref="AT34" si="181">AT33+AT32+AT26+AT22+AT14+AT9</f>
        <v>214683.84</v>
      </c>
      <c r="AU34" s="5">
        <f t="shared" ref="AU34" si="182">AU33+AU32+AU26+AU22+AU14+AU9</f>
        <v>223246.46400000001</v>
      </c>
      <c r="AV34" s="5">
        <f t="shared" ref="AV34" si="183">AV33+AV32+AV26+AV22+AV14+AV9</f>
        <v>222906.43200000003</v>
      </c>
      <c r="AW34" s="5">
        <f t="shared" ref="AW34" si="184">AW33+AW32+AW26+AW22+AW14+AW9</f>
        <v>224544.76799999998</v>
      </c>
      <c r="AX34" s="5">
        <f t="shared" ref="AX34" si="185">AX33+AX32+AX26+AX22+AX14+AX9</f>
        <v>224853.88799999998</v>
      </c>
      <c r="AY34" s="5">
        <f t="shared" ref="AY34" si="186">AY33+AY32+AY26+AY22+AY14+AY9</f>
        <v>164328.19199999998</v>
      </c>
      <c r="AZ34" s="5">
        <f t="shared" ref="AZ34" si="187">AZ33+AZ32+AZ26+AZ22+AZ14+AZ9</f>
        <v>161391.55200000003</v>
      </c>
      <c r="BA34" s="5">
        <f t="shared" ref="BA34" si="188">BA33+BA32+BA26+BA22+BA14+BA9</f>
        <v>161597.91599999997</v>
      </c>
      <c r="BB34" s="5">
        <f t="shared" ref="BB34" si="189">BB33+BB32+BB26+BB22+BB14+BB9</f>
        <v>172705.34400000004</v>
      </c>
      <c r="BC34" s="58">
        <f>BB34+BA34+AZ34+AY34+AX34+AW34+AV34+AU34+AT34+AS34+AR34+AQ34+AP34+AO34+AN34+AM34+AL34+AK34+AJ34+AI34+AH34+AD34+AC34+AB34+X34+T34+S34+R34+Q34+P34+O34+N34+M34+L34+K34+J34+I34+H34+G34+F34+E34+D34</f>
        <v>5738275.3559999987</v>
      </c>
      <c r="BD34" s="59">
        <f>BC34/12</f>
        <v>478189.6129999999</v>
      </c>
      <c r="BE34" s="59">
        <f>BD34*5/100</f>
        <v>23909.480649999994</v>
      </c>
    </row>
    <row r="35" spans="1:57" s="2" customFormat="1" ht="24.75" customHeight="1" x14ac:dyDescent="0.2">
      <c r="A35" s="40" t="s">
        <v>42</v>
      </c>
      <c r="B35" s="38"/>
      <c r="C35" s="29"/>
      <c r="D35" s="16">
        <v>574.79999999999995</v>
      </c>
      <c r="E35" s="16">
        <v>168.9</v>
      </c>
      <c r="F35" s="16">
        <v>391.9</v>
      </c>
      <c r="G35" s="16">
        <v>711.3</v>
      </c>
      <c r="H35" s="16">
        <v>334.7</v>
      </c>
      <c r="I35" s="16">
        <v>671.2</v>
      </c>
      <c r="J35" s="16">
        <v>480</v>
      </c>
      <c r="K35" s="16">
        <v>394.9</v>
      </c>
      <c r="L35" s="16">
        <v>706.3</v>
      </c>
      <c r="M35" s="16">
        <v>340.5</v>
      </c>
      <c r="N35" s="16">
        <v>290.8</v>
      </c>
      <c r="O35" s="16">
        <v>484.3</v>
      </c>
      <c r="P35" s="16">
        <v>525.4</v>
      </c>
      <c r="Q35" s="16">
        <v>507.6</v>
      </c>
      <c r="R35" s="16">
        <v>515.9</v>
      </c>
      <c r="S35" s="16">
        <v>523.79999999999995</v>
      </c>
      <c r="T35" s="16">
        <v>166.6</v>
      </c>
      <c r="U35" s="40" t="s">
        <v>42</v>
      </c>
      <c r="V35" s="38"/>
      <c r="W35" s="29"/>
      <c r="X35" s="16">
        <v>497</v>
      </c>
      <c r="Y35" s="40" t="s">
        <v>42</v>
      </c>
      <c r="Z35" s="29"/>
      <c r="AA35" s="29"/>
      <c r="AB35" s="16">
        <v>345.6</v>
      </c>
      <c r="AC35" s="16">
        <v>533.70000000000005</v>
      </c>
      <c r="AD35" s="16">
        <v>489.5</v>
      </c>
      <c r="AE35" s="53" t="s">
        <v>42</v>
      </c>
      <c r="AF35" s="53"/>
      <c r="AG35" s="46"/>
      <c r="AH35" s="16">
        <v>326.5</v>
      </c>
      <c r="AI35" s="16">
        <v>528.79999999999995</v>
      </c>
      <c r="AJ35" s="16">
        <v>325.7</v>
      </c>
      <c r="AK35" s="16">
        <v>527.4</v>
      </c>
      <c r="AL35" s="16">
        <v>348.5</v>
      </c>
      <c r="AM35" s="16">
        <v>325.39999999999998</v>
      </c>
      <c r="AN35" s="16">
        <v>336.9</v>
      </c>
      <c r="AO35" s="16">
        <v>336.1</v>
      </c>
      <c r="AP35" s="16">
        <v>331.8</v>
      </c>
      <c r="AQ35" s="16">
        <v>332.9</v>
      </c>
      <c r="AR35" s="16">
        <v>325.39999999999998</v>
      </c>
      <c r="AS35" s="16">
        <v>324.2</v>
      </c>
      <c r="AT35" s="16">
        <v>694.5</v>
      </c>
      <c r="AU35" s="16">
        <v>722.2</v>
      </c>
      <c r="AV35" s="16">
        <v>721.1</v>
      </c>
      <c r="AW35" s="16">
        <v>726.4</v>
      </c>
      <c r="AX35" s="16">
        <v>727.4</v>
      </c>
      <c r="AY35" s="16">
        <v>531.6</v>
      </c>
      <c r="AZ35" s="16">
        <v>522.1</v>
      </c>
      <c r="BA35" s="16">
        <v>536.29999999999995</v>
      </c>
      <c r="BB35" s="16">
        <v>558.70000000000005</v>
      </c>
      <c r="BC35" s="58">
        <f>BB35+BA35+AZ35+AY35+AX35+AW35+AV35+AU35+AT35+AS35+AR35+AQ35+AP35+AO35+AN35+AM35+AL35+AK35+AJ35+AI35+AH35+AD35+AC35+AB35+X35+T35+S35+R35+Q35+P35+O35+N35+M35+L35+K35+J35+I35+H35+G35+F35+E35+D35</f>
        <v>19764.600000000002</v>
      </c>
      <c r="BD35" s="58"/>
      <c r="BE35" s="58">
        <f>BC35*70*80/100</f>
        <v>1106817.6000000001</v>
      </c>
    </row>
    <row r="36" spans="1:57" s="2" customFormat="1" ht="25.5" customHeight="1" x14ac:dyDescent="0.2">
      <c r="A36" s="37" t="s">
        <v>43</v>
      </c>
      <c r="B36" s="29"/>
      <c r="C36" s="29">
        <f>C14+C22+C26+C32+C9+C33</f>
        <v>22.96</v>
      </c>
      <c r="D36" s="6">
        <f>D34 /12/D35</f>
        <v>22.959999999999997</v>
      </c>
      <c r="E36" s="6">
        <f t="shared" ref="E36:T36" si="190">E34 /12/E35</f>
        <v>21.139999999999997</v>
      </c>
      <c r="F36" s="6">
        <f t="shared" si="190"/>
        <v>22.31</v>
      </c>
      <c r="G36" s="6">
        <f t="shared" si="190"/>
        <v>22.96</v>
      </c>
      <c r="H36" s="6">
        <f t="shared" si="190"/>
        <v>22.96</v>
      </c>
      <c r="I36" s="6">
        <f t="shared" si="190"/>
        <v>22.959999999999997</v>
      </c>
      <c r="J36" s="6">
        <f t="shared" si="190"/>
        <v>22.31</v>
      </c>
      <c r="K36" s="6">
        <f t="shared" si="190"/>
        <v>22.31</v>
      </c>
      <c r="L36" s="6">
        <f t="shared" si="190"/>
        <v>22.310000000000002</v>
      </c>
      <c r="M36" s="6">
        <f t="shared" si="190"/>
        <v>22.310000000000002</v>
      </c>
      <c r="N36" s="6">
        <f t="shared" si="190"/>
        <v>22.31</v>
      </c>
      <c r="O36" s="6">
        <f t="shared" si="190"/>
        <v>22.309999999999995</v>
      </c>
      <c r="P36" s="6">
        <f t="shared" si="190"/>
        <v>22.960000000000004</v>
      </c>
      <c r="Q36" s="6">
        <f t="shared" si="190"/>
        <v>22.96</v>
      </c>
      <c r="R36" s="6">
        <f t="shared" si="190"/>
        <v>22.96</v>
      </c>
      <c r="S36" s="6">
        <f t="shared" si="190"/>
        <v>22.96</v>
      </c>
      <c r="T36" s="6">
        <f t="shared" si="190"/>
        <v>21.139999999999997</v>
      </c>
      <c r="U36" s="37" t="s">
        <v>43</v>
      </c>
      <c r="V36" s="29"/>
      <c r="W36" s="29">
        <f>W14+W22+W26+W32+W9+W33</f>
        <v>19.72</v>
      </c>
      <c r="X36" s="6">
        <f>X34 /12/X35</f>
        <v>19.719999999999995</v>
      </c>
      <c r="Y36" s="37" t="s">
        <v>43</v>
      </c>
      <c r="Z36" s="29"/>
      <c r="AA36" s="29">
        <f>AA14+AA22+AA26+AA32+AA9+AA33</f>
        <v>24.15</v>
      </c>
      <c r="AB36" s="6">
        <f>AB34 /12/AB35</f>
        <v>23.500000000000004</v>
      </c>
      <c r="AC36" s="6">
        <f t="shared" ref="AC36:AD36" si="191">AC34 /12/AC35</f>
        <v>24.150000000000002</v>
      </c>
      <c r="AD36" s="6">
        <f t="shared" si="191"/>
        <v>23.499999999999996</v>
      </c>
      <c r="AE36" s="54" t="s">
        <v>43</v>
      </c>
      <c r="AF36" s="46"/>
      <c r="AG36" s="46">
        <f>AG32+AG33+AG26+AG22+AG14+AG9</f>
        <v>25.759999999999998</v>
      </c>
      <c r="AH36" s="6">
        <f>AH34 /12/AH35</f>
        <v>25.759999999999998</v>
      </c>
      <c r="AI36" s="6">
        <f t="shared" ref="AI36:AM36" si="192">AI34 /12/AI35</f>
        <v>25.760000000000005</v>
      </c>
      <c r="AJ36" s="6">
        <f t="shared" si="192"/>
        <v>25.759999999999998</v>
      </c>
      <c r="AK36" s="6">
        <f t="shared" si="192"/>
        <v>25.759999999999998</v>
      </c>
      <c r="AL36" s="6">
        <f t="shared" si="192"/>
        <v>25.76</v>
      </c>
      <c r="AM36" s="6">
        <f t="shared" si="192"/>
        <v>25.759999999999998</v>
      </c>
      <c r="AN36" s="6">
        <f>AN34 /12/AN35</f>
        <v>25.76</v>
      </c>
      <c r="AO36" s="6">
        <f t="shared" ref="AO36" si="193">AO34 /12/AO35</f>
        <v>25.759999999999998</v>
      </c>
      <c r="AP36" s="6">
        <f t="shared" ref="AP36" si="194">AP34 /12/AP35</f>
        <v>25.759999999999998</v>
      </c>
      <c r="AQ36" s="6">
        <f t="shared" ref="AQ36" si="195">AQ34 /12/AQ35</f>
        <v>25.759999999999998</v>
      </c>
      <c r="AR36" s="6">
        <f t="shared" ref="AR36" si="196">AR34 /12/AR35</f>
        <v>25.11</v>
      </c>
      <c r="AS36" s="6">
        <f t="shared" ref="AS36" si="197">AS34 /12/AS35</f>
        <v>25.110000000000003</v>
      </c>
      <c r="AT36" s="6">
        <f t="shared" ref="AT36" si="198">AT34 /12/AT35</f>
        <v>25.759999999999998</v>
      </c>
      <c r="AU36" s="6">
        <f t="shared" ref="AU36" si="199">AU34 /12/AU35</f>
        <v>25.759999999999998</v>
      </c>
      <c r="AV36" s="6">
        <f t="shared" ref="AV36" si="200">AV34 /12/AV35</f>
        <v>25.760000000000005</v>
      </c>
      <c r="AW36" s="6">
        <f t="shared" ref="AW36" si="201">AW34 /12/AW35</f>
        <v>25.759999999999998</v>
      </c>
      <c r="AX36" s="6">
        <f t="shared" ref="AX36" si="202">AX34 /12/AX35</f>
        <v>25.759999999999998</v>
      </c>
      <c r="AY36" s="6">
        <f t="shared" ref="AY36" si="203">AY34 /12/AY35</f>
        <v>25.759999999999994</v>
      </c>
      <c r="AZ36" s="6">
        <f t="shared" ref="AZ36" si="204">AZ34 /12/AZ35</f>
        <v>25.76</v>
      </c>
      <c r="BA36" s="6">
        <f t="shared" ref="BA36" si="205">BA34 /12/BA35</f>
        <v>25.109999999999996</v>
      </c>
      <c r="BB36" s="6">
        <f t="shared" ref="BB36" si="206">BB34 /12/BB35</f>
        <v>25.76</v>
      </c>
    </row>
    <row r="37" spans="1:57" s="2" customFormat="1" ht="15.75" customHeight="1" x14ac:dyDescent="0.2">
      <c r="A37" s="8"/>
      <c r="B37" s="10"/>
      <c r="C37" s="10"/>
      <c r="D37" s="9"/>
      <c r="E37" s="9"/>
      <c r="F37" s="9"/>
      <c r="G37" s="9"/>
      <c r="H37" s="9"/>
      <c r="I37" s="9"/>
      <c r="J37" s="9"/>
      <c r="K37" s="9"/>
      <c r="L37" s="9"/>
      <c r="M37" s="9"/>
      <c r="N37" s="9"/>
      <c r="O37" s="9"/>
      <c r="P37" s="9"/>
      <c r="Q37" s="9"/>
      <c r="R37" s="9"/>
      <c r="S37" s="9"/>
      <c r="T37" s="9"/>
    </row>
    <row r="38" spans="1:57" s="2" customFormat="1" ht="25.5" customHeight="1" x14ac:dyDescent="0.2">
      <c r="A38" s="8"/>
      <c r="B38" s="10"/>
      <c r="C38" s="10"/>
      <c r="D38" s="9"/>
      <c r="E38" s="9"/>
      <c r="F38" s="9"/>
      <c r="G38" s="9"/>
      <c r="H38" s="9"/>
      <c r="I38" s="9"/>
      <c r="J38" s="9"/>
      <c r="K38" s="9"/>
      <c r="L38" s="9"/>
      <c r="M38" s="9"/>
      <c r="N38" s="9"/>
      <c r="O38" s="9"/>
      <c r="P38" s="9"/>
      <c r="Q38" s="9"/>
      <c r="R38" s="9"/>
      <c r="S38" s="9"/>
      <c r="T38" s="9"/>
    </row>
    <row r="39" spans="1:57" s="13" customFormat="1" ht="12.75" customHeight="1" x14ac:dyDescent="0.2">
      <c r="A39" s="22"/>
      <c r="B39" s="15"/>
      <c r="C39" s="15"/>
      <c r="D39" s="21"/>
      <c r="E39" s="21"/>
      <c r="F39" s="21"/>
      <c r="G39" s="21"/>
      <c r="H39" s="21"/>
      <c r="I39" s="21"/>
      <c r="J39" s="21"/>
      <c r="K39" s="21"/>
      <c r="L39" s="21"/>
      <c r="M39" s="21"/>
      <c r="N39" s="21"/>
      <c r="O39" s="21"/>
      <c r="P39" s="21"/>
      <c r="Q39" s="21"/>
      <c r="R39" s="21"/>
      <c r="S39" s="21"/>
      <c r="T39" s="21"/>
    </row>
    <row r="40" spans="1:57" s="13" customFormat="1" ht="12.75" hidden="1" customHeight="1" x14ac:dyDescent="0.2">
      <c r="A40" s="22"/>
      <c r="B40" s="15"/>
      <c r="C40" s="15"/>
      <c r="D40" s="21"/>
      <c r="E40" s="21"/>
      <c r="F40" s="21"/>
      <c r="G40" s="21"/>
      <c r="H40" s="21"/>
      <c r="I40" s="21"/>
      <c r="J40" s="21"/>
      <c r="K40" s="21"/>
      <c r="L40" s="21"/>
      <c r="M40" s="21"/>
      <c r="N40" s="21"/>
      <c r="O40" s="21"/>
      <c r="P40" s="21"/>
      <c r="Q40" s="21"/>
      <c r="R40" s="21"/>
      <c r="S40" s="21"/>
      <c r="T40" s="21"/>
    </row>
    <row r="41" spans="1:57" s="13" customFormat="1" x14ac:dyDescent="0.2">
      <c r="A41" s="22"/>
      <c r="B41" s="15"/>
      <c r="C41" s="15"/>
      <c r="D41" s="21"/>
      <c r="E41" s="21"/>
      <c r="F41" s="21"/>
      <c r="G41" s="21"/>
      <c r="H41" s="21"/>
      <c r="I41" s="21"/>
      <c r="J41" s="21"/>
      <c r="K41" s="21"/>
      <c r="L41" s="21"/>
      <c r="M41" s="21"/>
      <c r="N41" s="21"/>
      <c r="O41" s="21"/>
      <c r="P41" s="21"/>
      <c r="Q41" s="21"/>
      <c r="R41" s="21"/>
      <c r="S41" s="21"/>
      <c r="T41" s="21"/>
    </row>
    <row r="42" spans="1:57" s="13" customFormat="1" x14ac:dyDescent="0.2">
      <c r="A42" s="22"/>
      <c r="B42" s="15"/>
      <c r="C42" s="15"/>
      <c r="D42" s="21"/>
      <c r="E42" s="21"/>
      <c r="F42" s="21"/>
      <c r="G42" s="21"/>
      <c r="H42" s="21"/>
      <c r="I42" s="21"/>
      <c r="J42" s="21"/>
      <c r="K42" s="21"/>
      <c r="L42" s="21"/>
      <c r="M42" s="21"/>
      <c r="N42" s="21"/>
      <c r="O42" s="21"/>
      <c r="P42" s="21"/>
      <c r="Q42" s="21"/>
      <c r="R42" s="21"/>
      <c r="S42" s="21"/>
      <c r="T42" s="21"/>
    </row>
    <row r="43" spans="1:57" s="1" customFormat="1" x14ac:dyDescent="0.2">
      <c r="A43" s="22" t="s">
        <v>0</v>
      </c>
      <c r="B43" s="15"/>
      <c r="C43" s="15"/>
      <c r="D43" s="21"/>
      <c r="E43" s="21"/>
      <c r="F43" s="21"/>
      <c r="G43" s="21"/>
      <c r="H43" s="21"/>
      <c r="I43" s="21"/>
      <c r="J43" s="21"/>
      <c r="K43" s="21"/>
      <c r="L43" s="21"/>
      <c r="M43" s="21"/>
      <c r="N43" s="21"/>
      <c r="O43" s="21"/>
      <c r="P43" s="21"/>
      <c r="Q43" s="21"/>
      <c r="R43" s="21"/>
      <c r="S43" s="21"/>
      <c r="T43" s="21"/>
      <c r="AQ43" s="13"/>
      <c r="AR43" s="13"/>
      <c r="AS43" s="13"/>
      <c r="AT43" s="13"/>
      <c r="AU43" s="13"/>
      <c r="AV43" s="13"/>
      <c r="AW43" s="13"/>
      <c r="AX43" s="13"/>
      <c r="AY43" s="13"/>
      <c r="AZ43" s="13"/>
      <c r="BA43" s="13"/>
      <c r="BB43" s="13"/>
      <c r="BC43" s="13"/>
      <c r="BD43" s="13"/>
      <c r="BE43" s="13"/>
    </row>
    <row r="44" spans="1:57" s="1" customFormat="1" x14ac:dyDescent="0.2">
      <c r="A44" s="22"/>
      <c r="B44" s="15"/>
      <c r="C44" s="15"/>
      <c r="D44" s="21"/>
      <c r="E44" s="21"/>
      <c r="F44" s="21"/>
      <c r="G44" s="21"/>
      <c r="H44" s="21"/>
      <c r="I44" s="21"/>
      <c r="J44" s="21"/>
      <c r="K44" s="21"/>
      <c r="L44" s="21"/>
      <c r="M44" s="21"/>
      <c r="N44" s="21"/>
      <c r="O44" s="21"/>
      <c r="P44" s="21"/>
      <c r="Q44" s="21"/>
      <c r="R44" s="21"/>
      <c r="S44" s="21"/>
      <c r="T44" s="21"/>
      <c r="AQ44" s="13"/>
      <c r="AR44" s="13"/>
      <c r="AS44" s="13"/>
      <c r="AT44" s="13"/>
      <c r="AU44" s="13"/>
      <c r="AV44" s="13"/>
      <c r="AW44" s="13"/>
      <c r="AX44" s="13"/>
      <c r="AY44" s="13"/>
      <c r="AZ44" s="13"/>
      <c r="BA44" s="13"/>
      <c r="BB44" s="13"/>
      <c r="BC44" s="13"/>
      <c r="BD44" s="13"/>
      <c r="BE44" s="13"/>
    </row>
  </sheetData>
  <mergeCells count="54">
    <mergeCell ref="BA6:BA7"/>
    <mergeCell ref="BB6:BB7"/>
    <mergeCell ref="AL6:AL7"/>
    <mergeCell ref="AM6:AM7"/>
    <mergeCell ref="AN6:AN7"/>
    <mergeCell ref="AO6:AO7"/>
    <mergeCell ref="AP6:AP7"/>
    <mergeCell ref="AC6:AC7"/>
    <mergeCell ref="AD6:AD7"/>
    <mergeCell ref="AI6:AI7"/>
    <mergeCell ref="AJ6:AJ7"/>
    <mergeCell ref="AK6:AK7"/>
    <mergeCell ref="X6:X7"/>
    <mergeCell ref="T6:T7"/>
    <mergeCell ref="Q6:Q7"/>
    <mergeCell ref="R6:R7"/>
    <mergeCell ref="L6:L7"/>
    <mergeCell ref="M6:M7"/>
    <mergeCell ref="N6:N7"/>
    <mergeCell ref="S6:S7"/>
    <mergeCell ref="O6:O7"/>
    <mergeCell ref="P6:P7"/>
    <mergeCell ref="H6:H7"/>
    <mergeCell ref="E6:E7"/>
    <mergeCell ref="F6:F7"/>
    <mergeCell ref="G6:G7"/>
    <mergeCell ref="I6:I7"/>
    <mergeCell ref="J6:J7"/>
    <mergeCell ref="A6:A8"/>
    <mergeCell ref="B6:B8"/>
    <mergeCell ref="D6:D7"/>
    <mergeCell ref="C7:C8"/>
    <mergeCell ref="U6:U8"/>
    <mergeCell ref="K6:K7"/>
    <mergeCell ref="V6:V8"/>
    <mergeCell ref="W7:W8"/>
    <mergeCell ref="Y6:Y8"/>
    <mergeCell ref="Z6:Z8"/>
    <mergeCell ref="AB6:AB7"/>
    <mergeCell ref="AA7:AA8"/>
    <mergeCell ref="AE6:AE8"/>
    <mergeCell ref="AF6:AF8"/>
    <mergeCell ref="AH6:AH7"/>
    <mergeCell ref="AG7:AG8"/>
    <mergeCell ref="AR6:AR7"/>
    <mergeCell ref="AQ6:AQ7"/>
    <mergeCell ref="AS6:AS7"/>
    <mergeCell ref="AT6:AT7"/>
    <mergeCell ref="AV6:AV7"/>
    <mergeCell ref="AZ6:AZ7"/>
    <mergeCell ref="AU6:AU7"/>
    <mergeCell ref="AW6:AW7"/>
    <mergeCell ref="AX6:AX7"/>
    <mergeCell ref="AY6:AY7"/>
  </mergeCells>
  <pageMargins left="0.23622047244094491" right="0.11811023622047245" top="0.23622047244094491" bottom="0.19685039370078741" header="0.31496062992125984" footer="0.31496062992125984"/>
  <pageSetup paperSize="9" scale="51"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лот1</vt:lpstr>
      <vt:lpstr>Лист1</vt:lpstr>
      <vt:lpstr>лот1!Заголовки_для_печати</vt:lpstr>
      <vt:lpstr>лот1!Область_печати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Галина Александровна Шевченко</dc:creator>
  <cp:lastModifiedBy>Антонина Владимировна Никонова</cp:lastModifiedBy>
  <cp:lastPrinted>2016-10-03T08:03:42Z</cp:lastPrinted>
  <dcterms:created xsi:type="dcterms:W3CDTF">2013-04-24T10:34:01Z</dcterms:created>
  <dcterms:modified xsi:type="dcterms:W3CDTF">2018-02-27T13:08:25Z</dcterms:modified>
</cp:coreProperties>
</file>